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_MonserratG\Desktop\"/>
    </mc:Choice>
  </mc:AlternateContent>
  <bookViews>
    <workbookView xWindow="0" yWindow="0" windowWidth="25845" windowHeight="11385" tabRatio="644"/>
  </bookViews>
  <sheets>
    <sheet name="Program. Inv. FAIS 2022" sheetId="4" r:id="rId1"/>
  </sheets>
  <definedNames>
    <definedName name="_xlnm._FilterDatabase" localSheetId="0" hidden="1">'Program. Inv. FAIS 2022'!$C$1:$AE$751</definedName>
    <definedName name="_xlnm.Print_Area" localSheetId="0">'Program. Inv. FAIS 2022'!$D$1:$X$740</definedName>
    <definedName name="_xlnm.Database">#REF!</definedName>
    <definedName name="_xlnm.Print_Titles" localSheetId="0">'Program. Inv. FAIS 2022'!$1:$9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67" i="4" l="1"/>
  <c r="X567" i="4"/>
  <c r="V567" i="4"/>
  <c r="U548" i="4"/>
  <c r="U537" i="4" l="1"/>
  <c r="U519" i="4"/>
  <c r="U518" i="4"/>
  <c r="U517" i="4"/>
  <c r="U516" i="4"/>
  <c r="U515" i="4"/>
  <c r="U512" i="4"/>
  <c r="U511" i="4"/>
  <c r="X445" i="4"/>
  <c r="U366" i="4"/>
  <c r="U365" i="4"/>
  <c r="U364" i="4"/>
  <c r="U362" i="4"/>
  <c r="U360" i="4"/>
  <c r="U359" i="4"/>
  <c r="U358" i="4"/>
  <c r="U357" i="4"/>
  <c r="U356" i="4"/>
  <c r="U355" i="4"/>
  <c r="U354" i="4"/>
  <c r="U353" i="4"/>
  <c r="U352" i="4"/>
  <c r="U350" i="4"/>
  <c r="U349" i="4"/>
  <c r="U348" i="4"/>
  <c r="U347" i="4"/>
  <c r="U346" i="4"/>
  <c r="U345" i="4"/>
  <c r="U344" i="4"/>
  <c r="U343" i="4"/>
  <c r="U342" i="4"/>
  <c r="U341" i="4"/>
  <c r="U340" i="4"/>
  <c r="U339" i="4"/>
  <c r="U338" i="4"/>
  <c r="U337" i="4"/>
  <c r="U336" i="4"/>
  <c r="U335" i="4"/>
  <c r="U333" i="4"/>
  <c r="U332" i="4"/>
  <c r="U329" i="4"/>
  <c r="U321" i="4"/>
  <c r="U322" i="4"/>
  <c r="U323" i="4"/>
  <c r="U324" i="4"/>
  <c r="U325" i="4"/>
  <c r="U326" i="4"/>
  <c r="U327" i="4"/>
  <c r="U320" i="4"/>
  <c r="U314" i="4"/>
  <c r="U313" i="4"/>
  <c r="U310" i="4"/>
  <c r="U309" i="4"/>
  <c r="U308" i="4"/>
  <c r="U306" i="4"/>
  <c r="U305" i="4"/>
  <c r="U301" i="4"/>
  <c r="U302" i="4"/>
  <c r="U303" i="4"/>
  <c r="U304" i="4"/>
  <c r="U300" i="4"/>
  <c r="U261" i="4"/>
  <c r="U255" i="4"/>
  <c r="U12" i="4"/>
  <c r="V12" i="4" s="1"/>
  <c r="U232" i="4"/>
  <c r="W232" i="4" s="1"/>
  <c r="U231" i="4"/>
  <c r="W231" i="4" s="1"/>
  <c r="U230" i="4"/>
  <c r="W230" i="4" s="1"/>
  <c r="U229" i="4"/>
  <c r="W229" i="4" s="1"/>
  <c r="U228" i="4"/>
  <c r="W228" i="4" s="1"/>
  <c r="U227" i="4"/>
  <c r="W227" i="4" s="1"/>
  <c r="U226" i="4"/>
  <c r="W226" i="4" s="1"/>
  <c r="U225" i="4"/>
  <c r="W225" i="4" s="1"/>
  <c r="U224" i="4"/>
  <c r="W224" i="4" s="1"/>
  <c r="U223" i="4"/>
  <c r="V223" i="4" s="1"/>
  <c r="U222" i="4"/>
  <c r="W222" i="4" s="1"/>
  <c r="U221" i="4"/>
  <c r="W221" i="4" s="1"/>
  <c r="U220" i="4"/>
  <c r="V220" i="4" s="1"/>
  <c r="U219" i="4"/>
  <c r="W219" i="4" s="1"/>
  <c r="U218" i="4"/>
  <c r="W218" i="4" s="1"/>
  <c r="U217" i="4"/>
  <c r="W217" i="4" s="1"/>
  <c r="U216" i="4"/>
  <c r="W216" i="4" s="1"/>
  <c r="U215" i="4"/>
  <c r="W215" i="4" s="1"/>
  <c r="U214" i="4"/>
  <c r="W214" i="4" s="1"/>
  <c r="U213" i="4"/>
  <c r="W213" i="4" s="1"/>
  <c r="U212" i="4"/>
  <c r="W212" i="4" s="1"/>
  <c r="U211" i="4"/>
  <c r="W211" i="4" s="1"/>
  <c r="U210" i="4"/>
  <c r="W210" i="4" s="1"/>
  <c r="U209" i="4"/>
  <c r="W209" i="4" s="1"/>
  <c r="U208" i="4"/>
  <c r="W208" i="4" s="1"/>
  <c r="U207" i="4"/>
  <c r="W207" i="4" s="1"/>
  <c r="U206" i="4"/>
  <c r="W206" i="4" s="1"/>
  <c r="U205" i="4"/>
  <c r="W205" i="4" s="1"/>
  <c r="U204" i="4"/>
  <c r="W204" i="4" s="1"/>
  <c r="U203" i="4"/>
  <c r="W203" i="4" s="1"/>
  <c r="U202" i="4"/>
  <c r="W202" i="4" s="1"/>
  <c r="U201" i="4"/>
  <c r="W201" i="4" s="1"/>
  <c r="U200" i="4"/>
  <c r="W200" i="4" s="1"/>
  <c r="U199" i="4"/>
  <c r="W199" i="4" s="1"/>
  <c r="U198" i="4"/>
  <c r="W198" i="4" s="1"/>
  <c r="U197" i="4"/>
  <c r="W197" i="4" s="1"/>
  <c r="U196" i="4"/>
  <c r="W196" i="4" s="1"/>
  <c r="U195" i="4"/>
  <c r="W195" i="4" s="1"/>
  <c r="U194" i="4"/>
  <c r="W194" i="4" s="1"/>
  <c r="U193" i="4"/>
  <c r="W193" i="4" s="1"/>
  <c r="U192" i="4"/>
  <c r="W192" i="4" s="1"/>
  <c r="U191" i="4"/>
  <c r="W191" i="4" s="1"/>
  <c r="U190" i="4"/>
  <c r="W190" i="4" s="1"/>
  <c r="U189" i="4"/>
  <c r="W189" i="4" s="1"/>
  <c r="U188" i="4"/>
  <c r="W188" i="4" s="1"/>
  <c r="U187" i="4"/>
  <c r="W187" i="4" s="1"/>
  <c r="U186" i="4"/>
  <c r="W186" i="4" s="1"/>
  <c r="U185" i="4"/>
  <c r="W185" i="4" s="1"/>
  <c r="U184" i="4"/>
  <c r="W184" i="4" s="1"/>
  <c r="U183" i="4"/>
  <c r="W183" i="4" s="1"/>
  <c r="U182" i="4"/>
  <c r="W182" i="4" s="1"/>
  <c r="U181" i="4"/>
  <c r="W181" i="4" s="1"/>
  <c r="U180" i="4"/>
  <c r="W180" i="4" s="1"/>
  <c r="U179" i="4"/>
  <c r="W179" i="4" s="1"/>
  <c r="U178" i="4"/>
  <c r="W178" i="4" s="1"/>
  <c r="U177" i="4"/>
  <c r="W177" i="4" s="1"/>
  <c r="U176" i="4"/>
  <c r="W176" i="4" s="1"/>
  <c r="U175" i="4"/>
  <c r="W175" i="4" s="1"/>
  <c r="U174" i="4"/>
  <c r="W174" i="4" s="1"/>
  <c r="U173" i="4"/>
  <c r="W173" i="4" s="1"/>
  <c r="U172" i="4"/>
  <c r="W172" i="4" s="1"/>
  <c r="U171" i="4"/>
  <c r="W171" i="4" s="1"/>
  <c r="U170" i="4"/>
  <c r="W170" i="4" s="1"/>
  <c r="U169" i="4"/>
  <c r="W169" i="4" s="1"/>
  <c r="U168" i="4"/>
  <c r="W168" i="4" s="1"/>
  <c r="U167" i="4"/>
  <c r="W167" i="4" s="1"/>
  <c r="U166" i="4"/>
  <c r="W166" i="4" s="1"/>
  <c r="U165" i="4"/>
  <c r="W165" i="4" s="1"/>
  <c r="U164" i="4"/>
  <c r="W164" i="4" s="1"/>
  <c r="U163" i="4"/>
  <c r="W163" i="4" s="1"/>
  <c r="U162" i="4"/>
  <c r="W162" i="4" s="1"/>
  <c r="U161" i="4"/>
  <c r="W161" i="4" s="1"/>
  <c r="U160" i="4"/>
  <c r="W160" i="4" s="1"/>
  <c r="U159" i="4"/>
  <c r="W159" i="4" s="1"/>
  <c r="U158" i="4"/>
  <c r="W158" i="4" s="1"/>
  <c r="U157" i="4"/>
  <c r="W157" i="4" s="1"/>
  <c r="U156" i="4"/>
  <c r="W156" i="4" s="1"/>
  <c r="U155" i="4"/>
  <c r="W155" i="4" s="1"/>
  <c r="U154" i="4"/>
  <c r="W154" i="4" s="1"/>
  <c r="U153" i="4"/>
  <c r="W153" i="4" s="1"/>
  <c r="U152" i="4"/>
  <c r="W152" i="4" s="1"/>
  <c r="U151" i="4"/>
  <c r="W151" i="4" s="1"/>
  <c r="U150" i="4"/>
  <c r="W150" i="4" s="1"/>
  <c r="U149" i="4"/>
  <c r="W149" i="4" s="1"/>
  <c r="U148" i="4"/>
  <c r="W148" i="4" s="1"/>
  <c r="U147" i="4"/>
  <c r="W147" i="4" s="1"/>
  <c r="U146" i="4"/>
  <c r="W146" i="4" s="1"/>
  <c r="U145" i="4"/>
  <c r="W145" i="4" s="1"/>
  <c r="U144" i="4"/>
  <c r="W144" i="4" s="1"/>
  <c r="U143" i="4"/>
  <c r="W143" i="4" s="1"/>
  <c r="U142" i="4"/>
  <c r="W142" i="4" s="1"/>
  <c r="U141" i="4"/>
  <c r="W141" i="4" s="1"/>
  <c r="U140" i="4"/>
  <c r="W140" i="4" s="1"/>
  <c r="U139" i="4"/>
  <c r="W139" i="4" s="1"/>
  <c r="U138" i="4"/>
  <c r="W138" i="4" s="1"/>
  <c r="U137" i="4"/>
  <c r="W137" i="4" s="1"/>
  <c r="U136" i="4"/>
  <c r="W136" i="4" s="1"/>
  <c r="U135" i="4"/>
  <c r="W135" i="4" s="1"/>
  <c r="U134" i="4"/>
  <c r="W134" i="4" s="1"/>
  <c r="U133" i="4"/>
  <c r="W133" i="4" s="1"/>
  <c r="U132" i="4"/>
  <c r="W132" i="4" s="1"/>
  <c r="U131" i="4"/>
  <c r="W131" i="4" s="1"/>
  <c r="U130" i="4"/>
  <c r="W130" i="4" s="1"/>
  <c r="U129" i="4"/>
  <c r="W129" i="4" s="1"/>
  <c r="U128" i="4"/>
  <c r="W128" i="4" s="1"/>
  <c r="U127" i="4"/>
  <c r="W127" i="4" s="1"/>
  <c r="U126" i="4"/>
  <c r="W126" i="4" s="1"/>
  <c r="U125" i="4"/>
  <c r="W125" i="4" s="1"/>
  <c r="U124" i="4"/>
  <c r="V124" i="4" s="1"/>
  <c r="U123" i="4"/>
  <c r="W123" i="4" s="1"/>
  <c r="U122" i="4"/>
  <c r="W122" i="4" s="1"/>
  <c r="U121" i="4"/>
  <c r="V121" i="4" s="1"/>
  <c r="U120" i="4"/>
  <c r="W120" i="4" s="1"/>
  <c r="U119" i="4"/>
  <c r="W119" i="4" s="1"/>
  <c r="U101" i="4"/>
  <c r="W101" i="4" s="1"/>
  <c r="U100" i="4"/>
  <c r="W100" i="4" s="1"/>
  <c r="U99" i="4"/>
  <c r="W99" i="4" s="1"/>
  <c r="U98" i="4"/>
  <c r="W98" i="4" s="1"/>
  <c r="U97" i="4"/>
  <c r="W97" i="4" s="1"/>
  <c r="U96" i="4"/>
  <c r="W96" i="4" s="1"/>
  <c r="U95" i="4"/>
  <c r="W95" i="4" s="1"/>
  <c r="U94" i="4"/>
  <c r="V94" i="4" s="1"/>
  <c r="U93" i="4"/>
  <c r="V93" i="4" s="1"/>
  <c r="U92" i="4"/>
  <c r="W92" i="4" s="1"/>
  <c r="U91" i="4"/>
  <c r="V91" i="4" s="1"/>
  <c r="U90" i="4"/>
  <c r="W90" i="4" s="1"/>
  <c r="U89" i="4"/>
  <c r="W89" i="4" s="1"/>
  <c r="U88" i="4"/>
  <c r="W88" i="4" s="1"/>
  <c r="W62" i="4"/>
  <c r="V62" i="4"/>
  <c r="W59" i="4"/>
  <c r="V59" i="4"/>
  <c r="X59" i="4" s="1"/>
  <c r="W38" i="4"/>
  <c r="V38" i="4"/>
  <c r="W36" i="4"/>
  <c r="V36" i="4"/>
  <c r="W35" i="4"/>
  <c r="V35" i="4"/>
  <c r="W24" i="4"/>
  <c r="V24" i="4"/>
  <c r="W22" i="4"/>
  <c r="V22" i="4"/>
  <c r="W21" i="4"/>
  <c r="V21" i="4"/>
  <c r="X21" i="4" s="1"/>
  <c r="W20" i="4"/>
  <c r="V20" i="4"/>
  <c r="V151" i="4" l="1"/>
  <c r="W223" i="4"/>
  <c r="V178" i="4"/>
  <c r="V160" i="4"/>
  <c r="X160" i="4" s="1"/>
  <c r="X62" i="4"/>
  <c r="V169" i="4"/>
  <c r="X169" i="4" s="1"/>
  <c r="X24" i="4"/>
  <c r="X35" i="4"/>
  <c r="V142" i="4"/>
  <c r="X142" i="4" s="1"/>
  <c r="X36" i="4"/>
  <c r="V133" i="4"/>
  <c r="X20" i="4"/>
  <c r="X38" i="4"/>
  <c r="W12" i="4"/>
  <c r="X12" i="4" s="1"/>
  <c r="V101" i="4"/>
  <c r="X101" i="4" s="1"/>
  <c r="V130" i="4"/>
  <c r="X130" i="4" s="1"/>
  <c r="V139" i="4"/>
  <c r="X139" i="4" s="1"/>
  <c r="V148" i="4"/>
  <c r="X148" i="4" s="1"/>
  <c r="V157" i="4"/>
  <c r="X157" i="4" s="1"/>
  <c r="V166" i="4"/>
  <c r="X166" i="4" s="1"/>
  <c r="V175" i="4"/>
  <c r="X175" i="4" s="1"/>
  <c r="W220" i="4"/>
  <c r="X220" i="4" s="1"/>
  <c r="X22" i="4"/>
  <c r="V95" i="4"/>
  <c r="X95" i="4" s="1"/>
  <c r="X223" i="4"/>
  <c r="V89" i="4"/>
  <c r="X89" i="4" s="1"/>
  <c r="V98" i="4"/>
  <c r="X98" i="4" s="1"/>
  <c r="V136" i="4"/>
  <c r="X136" i="4" s="1"/>
  <c r="V145" i="4"/>
  <c r="X145" i="4" s="1"/>
  <c r="V154" i="4"/>
  <c r="X154" i="4" s="1"/>
  <c r="V163" i="4"/>
  <c r="X163" i="4" s="1"/>
  <c r="V172" i="4"/>
  <c r="X172" i="4" s="1"/>
  <c r="V181" i="4"/>
  <c r="X181" i="4" s="1"/>
  <c r="V92" i="4"/>
  <c r="X92" i="4" s="1"/>
  <c r="X133" i="4"/>
  <c r="X151" i="4"/>
  <c r="X178" i="4"/>
  <c r="V127" i="4"/>
  <c r="X127" i="4" s="1"/>
  <c r="W124" i="4"/>
  <c r="X124" i="4" s="1"/>
  <c r="V119" i="4"/>
  <c r="X119" i="4" s="1"/>
  <c r="V122" i="4"/>
  <c r="X122" i="4" s="1"/>
  <c r="V125" i="4"/>
  <c r="X125" i="4" s="1"/>
  <c r="V128" i="4"/>
  <c r="X128" i="4" s="1"/>
  <c r="V131" i="4"/>
  <c r="X131" i="4" s="1"/>
  <c r="V134" i="4"/>
  <c r="X134" i="4" s="1"/>
  <c r="V137" i="4"/>
  <c r="X137" i="4" s="1"/>
  <c r="V140" i="4"/>
  <c r="X140" i="4" s="1"/>
  <c r="V143" i="4"/>
  <c r="X143" i="4" s="1"/>
  <c r="V146" i="4"/>
  <c r="X146" i="4" s="1"/>
  <c r="V149" i="4"/>
  <c r="X149" i="4" s="1"/>
  <c r="V152" i="4"/>
  <c r="X152" i="4" s="1"/>
  <c r="V155" i="4"/>
  <c r="X155" i="4" s="1"/>
  <c r="V158" i="4"/>
  <c r="X158" i="4" s="1"/>
  <c r="V161" i="4"/>
  <c r="X161" i="4" s="1"/>
  <c r="V164" i="4"/>
  <c r="X164" i="4" s="1"/>
  <c r="V167" i="4"/>
  <c r="X167" i="4" s="1"/>
  <c r="V170" i="4"/>
  <c r="X170" i="4" s="1"/>
  <c r="V173" i="4"/>
  <c r="X173" i="4" s="1"/>
  <c r="V176" i="4"/>
  <c r="X176" i="4" s="1"/>
  <c r="V179" i="4"/>
  <c r="X179" i="4" s="1"/>
  <c r="V182" i="4"/>
  <c r="X182" i="4" s="1"/>
  <c r="V185" i="4"/>
  <c r="X185" i="4" s="1"/>
  <c r="V188" i="4"/>
  <c r="X188" i="4" s="1"/>
  <c r="V191" i="4"/>
  <c r="X191" i="4" s="1"/>
  <c r="V194" i="4"/>
  <c r="X194" i="4" s="1"/>
  <c r="V197" i="4"/>
  <c r="X197" i="4" s="1"/>
  <c r="V200" i="4"/>
  <c r="X200" i="4" s="1"/>
  <c r="V203" i="4"/>
  <c r="X203" i="4" s="1"/>
  <c r="V206" i="4"/>
  <c r="X206" i="4" s="1"/>
  <c r="V209" i="4"/>
  <c r="X209" i="4" s="1"/>
  <c r="V212" i="4"/>
  <c r="X212" i="4" s="1"/>
  <c r="V215" i="4"/>
  <c r="X215" i="4" s="1"/>
  <c r="V218" i="4"/>
  <c r="X218" i="4" s="1"/>
  <c r="V221" i="4"/>
  <c r="X221" i="4" s="1"/>
  <c r="V224" i="4"/>
  <c r="X224" i="4" s="1"/>
  <c r="V227" i="4"/>
  <c r="X227" i="4" s="1"/>
  <c r="V230" i="4"/>
  <c r="X230" i="4" s="1"/>
  <c r="V120" i="4"/>
  <c r="X120" i="4" s="1"/>
  <c r="V123" i="4"/>
  <c r="X123" i="4" s="1"/>
  <c r="V129" i="4"/>
  <c r="X129" i="4" s="1"/>
  <c r="V135" i="4"/>
  <c r="X135" i="4" s="1"/>
  <c r="V138" i="4"/>
  <c r="X138" i="4" s="1"/>
  <c r="V144" i="4"/>
  <c r="X144" i="4" s="1"/>
  <c r="V147" i="4"/>
  <c r="X147" i="4" s="1"/>
  <c r="V153" i="4"/>
  <c r="X153" i="4" s="1"/>
  <c r="V156" i="4"/>
  <c r="X156" i="4" s="1"/>
  <c r="V159" i="4"/>
  <c r="X159" i="4" s="1"/>
  <c r="V162" i="4"/>
  <c r="X162" i="4" s="1"/>
  <c r="V165" i="4"/>
  <c r="X165" i="4" s="1"/>
  <c r="V171" i="4"/>
  <c r="X171" i="4" s="1"/>
  <c r="V174" i="4"/>
  <c r="X174" i="4" s="1"/>
  <c r="V177" i="4"/>
  <c r="X177" i="4" s="1"/>
  <c r="V180" i="4"/>
  <c r="X180" i="4" s="1"/>
  <c r="V183" i="4"/>
  <c r="X183" i="4" s="1"/>
  <c r="V186" i="4"/>
  <c r="X186" i="4" s="1"/>
  <c r="V189" i="4"/>
  <c r="X189" i="4" s="1"/>
  <c r="V192" i="4"/>
  <c r="X192" i="4" s="1"/>
  <c r="V195" i="4"/>
  <c r="X195" i="4" s="1"/>
  <c r="V198" i="4"/>
  <c r="X198" i="4" s="1"/>
  <c r="V201" i="4"/>
  <c r="X201" i="4" s="1"/>
  <c r="V204" i="4"/>
  <c r="X204" i="4" s="1"/>
  <c r="V207" i="4"/>
  <c r="X207" i="4" s="1"/>
  <c r="V210" i="4"/>
  <c r="X210" i="4" s="1"/>
  <c r="V213" i="4"/>
  <c r="X213" i="4" s="1"/>
  <c r="V219" i="4"/>
  <c r="X219" i="4" s="1"/>
  <c r="V222" i="4"/>
  <c r="X222" i="4" s="1"/>
  <c r="V225" i="4"/>
  <c r="X225" i="4" s="1"/>
  <c r="V228" i="4"/>
  <c r="X228" i="4" s="1"/>
  <c r="V231" i="4"/>
  <c r="X231" i="4" s="1"/>
  <c r="V126" i="4"/>
  <c r="X126" i="4" s="1"/>
  <c r="V132" i="4"/>
  <c r="X132" i="4" s="1"/>
  <c r="V141" i="4"/>
  <c r="X141" i="4" s="1"/>
  <c r="V150" i="4"/>
  <c r="X150" i="4" s="1"/>
  <c r="V168" i="4"/>
  <c r="X168" i="4" s="1"/>
  <c r="V216" i="4"/>
  <c r="X216" i="4" s="1"/>
  <c r="V184" i="4"/>
  <c r="X184" i="4" s="1"/>
  <c r="V187" i="4"/>
  <c r="X187" i="4" s="1"/>
  <c r="V190" i="4"/>
  <c r="X190" i="4" s="1"/>
  <c r="V193" i="4"/>
  <c r="X193" i="4" s="1"/>
  <c r="V196" i="4"/>
  <c r="X196" i="4" s="1"/>
  <c r="V199" i="4"/>
  <c r="X199" i="4" s="1"/>
  <c r="V202" i="4"/>
  <c r="X202" i="4" s="1"/>
  <c r="V205" i="4"/>
  <c r="X205" i="4" s="1"/>
  <c r="V208" i="4"/>
  <c r="X208" i="4" s="1"/>
  <c r="V211" i="4"/>
  <c r="X211" i="4" s="1"/>
  <c r="V214" i="4"/>
  <c r="X214" i="4" s="1"/>
  <c r="V217" i="4"/>
  <c r="X217" i="4" s="1"/>
  <c r="V226" i="4"/>
  <c r="X226" i="4" s="1"/>
  <c r="V229" i="4"/>
  <c r="X229" i="4" s="1"/>
  <c r="V232" i="4"/>
  <c r="X232" i="4" s="1"/>
  <c r="W121" i="4"/>
  <c r="X121" i="4" s="1"/>
  <c r="V96" i="4"/>
  <c r="X96" i="4" s="1"/>
  <c r="W93" i="4"/>
  <c r="X93" i="4" s="1"/>
  <c r="V88" i="4"/>
  <c r="X88" i="4" s="1"/>
  <c r="V100" i="4"/>
  <c r="X100" i="4" s="1"/>
  <c r="W94" i="4"/>
  <c r="X94" i="4" s="1"/>
  <c r="V90" i="4"/>
  <c r="X90" i="4" s="1"/>
  <c r="V99" i="4"/>
  <c r="X99" i="4" s="1"/>
  <c r="W91" i="4"/>
  <c r="X91" i="4" s="1"/>
  <c r="V97" i="4"/>
  <c r="X97" i="4" s="1"/>
  <c r="U70" i="4"/>
  <c r="U69" i="4"/>
  <c r="U68" i="4"/>
  <c r="U67" i="4"/>
  <c r="U66" i="4"/>
  <c r="U65" i="4"/>
  <c r="U64" i="4"/>
  <c r="U63" i="4"/>
  <c r="U61" i="4"/>
  <c r="U60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7" i="4"/>
  <c r="U34" i="4"/>
  <c r="U33" i="4"/>
  <c r="U32" i="4"/>
  <c r="U31" i="4"/>
  <c r="U30" i="4"/>
  <c r="U29" i="4"/>
  <c r="U28" i="4"/>
  <c r="U27" i="4"/>
  <c r="U26" i="4"/>
  <c r="U25" i="4"/>
  <c r="U23" i="4"/>
  <c r="U19" i="4"/>
  <c r="U17" i="4"/>
  <c r="W60" i="4" l="1"/>
  <c r="V60" i="4"/>
  <c r="W33" i="4"/>
  <c r="V33" i="4"/>
  <c r="W34" i="4"/>
  <c r="V34" i="4"/>
  <c r="W19" i="4"/>
  <c r="V19" i="4"/>
  <c r="W37" i="4"/>
  <c r="V37" i="4"/>
  <c r="W50" i="4"/>
  <c r="V50" i="4"/>
  <c r="X50" i="4" s="1"/>
  <c r="W64" i="4"/>
  <c r="V64" i="4"/>
  <c r="W23" i="4"/>
  <c r="V23" i="4"/>
  <c r="V39" i="4"/>
  <c r="W39" i="4"/>
  <c r="W51" i="4"/>
  <c r="V51" i="4"/>
  <c r="W65" i="4"/>
  <c r="V65" i="4"/>
  <c r="W58" i="4"/>
  <c r="V58" i="4"/>
  <c r="X58" i="4" s="1"/>
  <c r="W32" i="4"/>
  <c r="V32" i="4"/>
  <c r="W48" i="4"/>
  <c r="V48" i="4"/>
  <c r="W17" i="4"/>
  <c r="V17" i="4"/>
  <c r="W49" i="4"/>
  <c r="V49" i="4"/>
  <c r="W63" i="4"/>
  <c r="V63" i="4"/>
  <c r="W25" i="4"/>
  <c r="V25" i="4"/>
  <c r="X25" i="4" s="1"/>
  <c r="W40" i="4"/>
  <c r="V40" i="4"/>
  <c r="W52" i="4"/>
  <c r="V52" i="4"/>
  <c r="W66" i="4"/>
  <c r="V66" i="4"/>
  <c r="W26" i="4"/>
  <c r="V26" i="4"/>
  <c r="W41" i="4"/>
  <c r="V41" i="4"/>
  <c r="X41" i="4" s="1"/>
  <c r="W53" i="4"/>
  <c r="V53" i="4"/>
  <c r="X53" i="4" s="1"/>
  <c r="W67" i="4"/>
  <c r="V67" i="4"/>
  <c r="W46" i="4"/>
  <c r="V46" i="4"/>
  <c r="W42" i="4"/>
  <c r="V42" i="4"/>
  <c r="W68" i="4"/>
  <c r="V68" i="4"/>
  <c r="W31" i="4"/>
  <c r="V31" i="4"/>
  <c r="X31" i="4" s="1"/>
  <c r="W27" i="4"/>
  <c r="V27" i="4"/>
  <c r="X27" i="4" s="1"/>
  <c r="W54" i="4"/>
  <c r="V54" i="4"/>
  <c r="W28" i="4"/>
  <c r="V28" i="4"/>
  <c r="W43" i="4"/>
  <c r="V43" i="4"/>
  <c r="W55" i="4"/>
  <c r="V55" i="4"/>
  <c r="W69" i="4"/>
  <c r="V69" i="4"/>
  <c r="X69" i="4" s="1"/>
  <c r="W29" i="4"/>
  <c r="V29" i="4"/>
  <c r="X29" i="4" s="1"/>
  <c r="W44" i="4"/>
  <c r="V44" i="4"/>
  <c r="V56" i="4"/>
  <c r="W56" i="4"/>
  <c r="W70" i="4"/>
  <c r="V70" i="4"/>
  <c r="W30" i="4"/>
  <c r="V30" i="4"/>
  <c r="W45" i="4"/>
  <c r="V45" i="4"/>
  <c r="X45" i="4" s="1"/>
  <c r="W57" i="4"/>
  <c r="V57" i="4"/>
  <c r="X57" i="4" s="1"/>
  <c r="W47" i="4"/>
  <c r="V47" i="4"/>
  <c r="W61" i="4"/>
  <c r="V61" i="4"/>
  <c r="P250" i="4"/>
  <c r="U250" i="4" s="1"/>
  <c r="P652" i="4"/>
  <c r="O167" i="4"/>
  <c r="O311" i="4"/>
  <c r="O266" i="4"/>
  <c r="O18" i="4"/>
  <c r="O19" i="4"/>
  <c r="X47" i="4" l="1"/>
  <c r="X44" i="4"/>
  <c r="X54" i="4"/>
  <c r="X67" i="4"/>
  <c r="X40" i="4"/>
  <c r="X32" i="4"/>
  <c r="X64" i="4"/>
  <c r="X60" i="4"/>
  <c r="X63" i="4"/>
  <c r="X65" i="4"/>
  <c r="X37" i="4"/>
  <c r="X70" i="4"/>
  <c r="X43" i="4"/>
  <c r="X42" i="4"/>
  <c r="X66" i="4"/>
  <c r="X17" i="4"/>
  <c r="X34" i="4"/>
  <c r="X61" i="4"/>
  <c r="X28" i="4"/>
  <c r="X46" i="4"/>
  <c r="X52" i="4"/>
  <c r="X48" i="4"/>
  <c r="X23" i="4"/>
  <c r="X33" i="4"/>
  <c r="X56" i="4"/>
  <c r="X30" i="4"/>
  <c r="X55" i="4"/>
  <c r="X68" i="4"/>
  <c r="X26" i="4"/>
  <c r="X49" i="4"/>
  <c r="X51" i="4"/>
  <c r="X19" i="4"/>
  <c r="X39" i="4"/>
  <c r="O313" i="4"/>
  <c r="O314" i="4"/>
  <c r="P9" i="4"/>
  <c r="O12" i="4"/>
  <c r="O221" i="4" l="1"/>
  <c r="O135" i="4" l="1"/>
  <c r="O567" i="4" l="1"/>
  <c r="U567" i="4" s="1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O552" i="4"/>
  <c r="O551" i="4"/>
  <c r="O178" i="4" l="1"/>
  <c r="O173" i="4" l="1"/>
  <c r="P319" i="4" l="1"/>
  <c r="P521" i="4" l="1"/>
  <c r="P509" i="4"/>
  <c r="P475" i="4"/>
  <c r="P447" i="4"/>
  <c r="P234" i="4"/>
  <c r="P249" i="4"/>
  <c r="O532" i="4"/>
  <c r="O517" i="4"/>
  <c r="O518" i="4"/>
  <c r="O511" i="4"/>
  <c r="O548" i="4"/>
  <c r="O258" i="4"/>
  <c r="O464" i="4"/>
  <c r="O465" i="4"/>
  <c r="O466" i="4"/>
  <c r="O467" i="4"/>
  <c r="O468" i="4"/>
  <c r="O469" i="4"/>
  <c r="O470" i="4"/>
  <c r="O471" i="4"/>
  <c r="O472" i="4"/>
  <c r="O473" i="4"/>
  <c r="O455" i="4"/>
  <c r="O456" i="4"/>
  <c r="O457" i="4"/>
  <c r="O458" i="4"/>
  <c r="O459" i="4"/>
  <c r="O445" i="4"/>
  <c r="O351" i="4"/>
  <c r="O308" i="4"/>
  <c r="O302" i="4" l="1"/>
  <c r="O303" i="4"/>
  <c r="O510" i="4"/>
  <c r="O305" i="4"/>
  <c r="O543" i="4"/>
  <c r="O544" i="4"/>
  <c r="O293" i="4"/>
  <c r="P278" i="4"/>
  <c r="O280" i="4"/>
  <c r="O281" i="4"/>
  <c r="O282" i="4"/>
  <c r="O283" i="4"/>
  <c r="O284" i="4"/>
  <c r="O273" i="4"/>
  <c r="P268" i="4"/>
  <c r="O275" i="4"/>
  <c r="O276" i="4"/>
  <c r="O269" i="4"/>
  <c r="O253" i="4"/>
  <c r="O252" i="4"/>
  <c r="P244" i="4"/>
  <c r="O247" i="4"/>
  <c r="P109" i="4"/>
  <c r="O228" i="4"/>
  <c r="O229" i="4"/>
  <c r="O216" i="4"/>
  <c r="O217" i="4"/>
  <c r="O225" i="4"/>
  <c r="O226" i="4"/>
  <c r="O223" i="4"/>
  <c r="O222" i="4"/>
  <c r="O220" i="4"/>
  <c r="O219" i="4"/>
  <c r="O542" i="4"/>
  <c r="O215" i="4"/>
  <c r="O218" i="4"/>
  <c r="O212" i="4"/>
  <c r="O213" i="4"/>
  <c r="O214" i="4"/>
  <c r="O211" i="4"/>
  <c r="O210" i="4"/>
  <c r="O209" i="4"/>
  <c r="O208" i="4"/>
  <c r="O207" i="4"/>
  <c r="O204" i="4"/>
  <c r="O205" i="4"/>
  <c r="O206" i="4"/>
  <c r="O198" i="4"/>
  <c r="O199" i="4"/>
  <c r="O200" i="4"/>
  <c r="O201" i="4"/>
  <c r="O202" i="4"/>
  <c r="O203" i="4"/>
  <c r="O194" i="4"/>
  <c r="O195" i="4"/>
  <c r="O191" i="4"/>
  <c r="O192" i="4"/>
  <c r="O183" i="4"/>
  <c r="O186" i="4"/>
  <c r="O187" i="4"/>
  <c r="O188" i="4"/>
  <c r="O190" i="4"/>
  <c r="O189" i="4"/>
  <c r="O182" i="4"/>
  <c r="O181" i="4"/>
  <c r="O177" i="4"/>
  <c r="O175" i="4"/>
  <c r="O174" i="4"/>
  <c r="O172" i="4"/>
  <c r="O171" i="4"/>
  <c r="O170" i="4"/>
  <c r="O169" i="4"/>
  <c r="S111" i="4" l="1"/>
  <c r="S113" i="4" s="1"/>
  <c r="O165" i="4"/>
  <c r="O166" i="4"/>
  <c r="O168" i="4"/>
  <c r="O163" i="4"/>
  <c r="O164" i="4"/>
  <c r="O159" i="4"/>
  <c r="O160" i="4"/>
  <c r="O180" i="4"/>
  <c r="O161" i="4"/>
  <c r="O162" i="4"/>
  <c r="O157" i="4"/>
  <c r="O153" i="4"/>
  <c r="O154" i="4"/>
  <c r="O155" i="4"/>
  <c r="O156" i="4"/>
  <c r="O152" i="4"/>
  <c r="O151" i="4"/>
  <c r="O150" i="4"/>
  <c r="O147" i="4"/>
  <c r="O185" i="4"/>
  <c r="O146" i="4"/>
  <c r="O184" i="4"/>
  <c r="O176" i="4"/>
  <c r="O197" i="4"/>
  <c r="O131" i="4"/>
  <c r="O132" i="4"/>
  <c r="O133" i="4"/>
  <c r="O134" i="4"/>
  <c r="O136" i="4"/>
  <c r="O137" i="4"/>
  <c r="O138" i="4"/>
  <c r="O193" i="4"/>
  <c r="O127" i="4"/>
  <c r="O139" i="4"/>
  <c r="O140" i="4"/>
  <c r="O141" i="4"/>
  <c r="O142" i="4"/>
  <c r="O143" i="4"/>
  <c r="O144" i="4"/>
  <c r="O145" i="4"/>
  <c r="O119" i="4"/>
  <c r="O120" i="4"/>
  <c r="O121" i="4"/>
  <c r="O122" i="4"/>
  <c r="O123" i="4"/>
  <c r="O124" i="4"/>
  <c r="O125" i="4"/>
  <c r="O126" i="4"/>
  <c r="O128" i="4"/>
  <c r="O129" i="4"/>
  <c r="O130" i="4"/>
  <c r="O158" i="4"/>
  <c r="O101" i="4"/>
  <c r="O100" i="4"/>
  <c r="O99" i="4"/>
  <c r="O96" i="4"/>
  <c r="O92" i="4"/>
  <c r="O98" i="4"/>
  <c r="O97" i="4"/>
  <c r="O95" i="4"/>
  <c r="O90" i="4"/>
  <c r="O91" i="4"/>
  <c r="O89" i="4"/>
  <c r="O88" i="4"/>
  <c r="P14" i="4" l="1"/>
  <c r="O20" i="4"/>
  <c r="O21" i="4"/>
  <c r="O27" i="4"/>
  <c r="O29" i="4"/>
  <c r="O44" i="4"/>
  <c r="O42" i="4"/>
  <c r="O54" i="4"/>
  <c r="O45" i="4"/>
  <c r="O62" i="4"/>
  <c r="O63" i="4"/>
  <c r="O64" i="4"/>
  <c r="O59" i="4"/>
  <c r="O58" i="4"/>
  <c r="O57" i="4"/>
  <c r="O67" i="4" l="1"/>
  <c r="O70" i="4"/>
  <c r="O61" i="4" l="1"/>
  <c r="O60" i="4"/>
  <c r="O56" i="4"/>
  <c r="O66" i="4"/>
  <c r="O51" i="4"/>
  <c r="O53" i="4"/>
  <c r="O47" i="4" l="1"/>
  <c r="O43" i="4"/>
  <c r="O39" i="4"/>
  <c r="O37" i="4"/>
  <c r="O34" i="4"/>
  <c r="O33" i="4"/>
  <c r="O30" i="4"/>
  <c r="O32" i="4"/>
  <c r="O31" i="4"/>
  <c r="O25" i="4"/>
  <c r="O23" i="4"/>
  <c r="O48" i="4"/>
  <c r="O49" i="4"/>
  <c r="O22" i="4"/>
  <c r="X721" i="4" l="1"/>
  <c r="X722" i="4"/>
  <c r="X723" i="4"/>
  <c r="X724" i="4"/>
  <c r="X725" i="4"/>
  <c r="X726" i="4"/>
  <c r="X727" i="4"/>
  <c r="X728" i="4"/>
  <c r="X729" i="4"/>
  <c r="X730" i="4"/>
  <c r="X731" i="4"/>
  <c r="X732" i="4"/>
  <c r="X733" i="4"/>
  <c r="X734" i="4"/>
  <c r="X735" i="4"/>
  <c r="X720" i="4"/>
  <c r="O732" i="4"/>
  <c r="O733" i="4"/>
  <c r="O734" i="4"/>
  <c r="O735" i="4"/>
  <c r="O731" i="4"/>
  <c r="O730" i="4"/>
  <c r="O729" i="4"/>
  <c r="O728" i="4"/>
  <c r="O727" i="4"/>
  <c r="O726" i="4"/>
  <c r="O725" i="4"/>
  <c r="O724" i="4"/>
  <c r="O723" i="4"/>
  <c r="O722" i="4"/>
  <c r="O721" i="4"/>
  <c r="O720" i="4"/>
  <c r="X718" i="4"/>
  <c r="X717" i="4"/>
  <c r="X716" i="4"/>
  <c r="X715" i="4"/>
  <c r="O718" i="4"/>
  <c r="O717" i="4"/>
  <c r="O716" i="4"/>
  <c r="O715" i="4"/>
  <c r="X713" i="4"/>
  <c r="X712" i="4"/>
  <c r="X711" i="4"/>
  <c r="X710" i="4"/>
  <c r="X709" i="4"/>
  <c r="X708" i="4"/>
  <c r="O713" i="4"/>
  <c r="O712" i="4"/>
  <c r="O711" i="4"/>
  <c r="O710" i="4"/>
  <c r="O709" i="4"/>
  <c r="O708" i="4"/>
  <c r="X703" i="4"/>
  <c r="X704" i="4"/>
  <c r="X705" i="4"/>
  <c r="X706" i="4"/>
  <c r="O706" i="4"/>
  <c r="O705" i="4"/>
  <c r="O704" i="4"/>
  <c r="O703" i="4"/>
  <c r="O702" i="4"/>
  <c r="O701" i="4"/>
  <c r="O700" i="4"/>
  <c r="O699" i="4"/>
  <c r="O698" i="4"/>
  <c r="X702" i="4"/>
  <c r="X701" i="4"/>
  <c r="X700" i="4"/>
  <c r="X699" i="4"/>
  <c r="X698" i="4"/>
  <c r="X696" i="4"/>
  <c r="X695" i="4"/>
  <c r="X694" i="4"/>
  <c r="X693" i="4"/>
  <c r="X692" i="4"/>
  <c r="X691" i="4"/>
  <c r="X690" i="4"/>
  <c r="X689" i="4"/>
  <c r="X688" i="4"/>
  <c r="X687" i="4"/>
  <c r="X686" i="4"/>
  <c r="X685" i="4"/>
  <c r="X684" i="4"/>
  <c r="X683" i="4"/>
  <c r="X682" i="4"/>
  <c r="X680" i="4"/>
  <c r="O696" i="4"/>
  <c r="O695" i="4"/>
  <c r="O694" i="4"/>
  <c r="O693" i="4"/>
  <c r="O692" i="4"/>
  <c r="O691" i="4"/>
  <c r="O690" i="4"/>
  <c r="O689" i="4"/>
  <c r="O688" i="4"/>
  <c r="O687" i="4"/>
  <c r="O686" i="4"/>
  <c r="O685" i="4"/>
  <c r="O684" i="4"/>
  <c r="O683" i="4"/>
  <c r="O682" i="4"/>
  <c r="O680" i="4"/>
  <c r="O655" i="4" l="1"/>
  <c r="X669" i="4"/>
  <c r="X670" i="4"/>
  <c r="X671" i="4"/>
  <c r="X672" i="4"/>
  <c r="X673" i="4"/>
  <c r="X674" i="4"/>
  <c r="X675" i="4"/>
  <c r="X676" i="4"/>
  <c r="X677" i="4"/>
  <c r="X678" i="4"/>
  <c r="O669" i="4"/>
  <c r="O670" i="4"/>
  <c r="O671" i="4"/>
  <c r="O672" i="4"/>
  <c r="O673" i="4"/>
  <c r="O674" i="4"/>
  <c r="O675" i="4"/>
  <c r="O676" i="4"/>
  <c r="O677" i="4"/>
  <c r="O678" i="4"/>
  <c r="X668" i="4"/>
  <c r="X667" i="4"/>
  <c r="X666" i="4"/>
  <c r="X665" i="4"/>
  <c r="X664" i="4"/>
  <c r="X663" i="4"/>
  <c r="X662" i="4"/>
  <c r="X661" i="4"/>
  <c r="X660" i="4"/>
  <c r="X659" i="4"/>
  <c r="X658" i="4"/>
  <c r="X657" i="4"/>
  <c r="X656" i="4"/>
  <c r="X655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56" i="4"/>
  <c r="O652" i="4" l="1"/>
  <c r="O50" i="4"/>
  <c r="O52" i="4"/>
  <c r="O359" i="4"/>
  <c r="O339" i="4"/>
  <c r="O352" i="4"/>
  <c r="R295" i="4" l="1"/>
  <c r="Q295" i="4"/>
  <c r="P483" i="4"/>
  <c r="P505" i="4"/>
  <c r="O507" i="4"/>
  <c r="O506" i="4"/>
  <c r="O519" i="4"/>
  <c r="O149" i="4"/>
  <c r="O505" i="4" l="1"/>
  <c r="P570" i="4" l="1"/>
  <c r="P640" i="4" l="1"/>
  <c r="P546" i="4"/>
  <c r="O740" i="4"/>
  <c r="O737" i="4"/>
  <c r="O317" i="4"/>
  <c r="O654" i="4"/>
  <c r="P569" i="4"/>
  <c r="O632" i="4"/>
  <c r="O631" i="4"/>
  <c r="O630" i="4"/>
  <c r="O629" i="4"/>
  <c r="O628" i="4"/>
  <c r="O627" i="4"/>
  <c r="O626" i="4"/>
  <c r="O625" i="4"/>
  <c r="O624" i="4"/>
  <c r="O623" i="4"/>
  <c r="O622" i="4"/>
  <c r="O621" i="4"/>
  <c r="O620" i="4"/>
  <c r="O619" i="4"/>
  <c r="O618" i="4"/>
  <c r="O617" i="4"/>
  <c r="O616" i="4"/>
  <c r="O615" i="4"/>
  <c r="O614" i="4"/>
  <c r="O613" i="4"/>
  <c r="O612" i="4"/>
  <c r="O611" i="4"/>
  <c r="O610" i="4"/>
  <c r="O609" i="4"/>
  <c r="O608" i="4"/>
  <c r="O607" i="4"/>
  <c r="O606" i="4"/>
  <c r="O605" i="4"/>
  <c r="O604" i="4"/>
  <c r="O603" i="4"/>
  <c r="O602" i="4"/>
  <c r="O601" i="4"/>
  <c r="O600" i="4"/>
  <c r="O599" i="4"/>
  <c r="O598" i="4"/>
  <c r="O597" i="4"/>
  <c r="O596" i="4"/>
  <c r="O595" i="4"/>
  <c r="O594" i="4"/>
  <c r="O593" i="4"/>
  <c r="O592" i="4"/>
  <c r="O591" i="4"/>
  <c r="O590" i="4"/>
  <c r="O589" i="4"/>
  <c r="O588" i="4"/>
  <c r="O587" i="4"/>
  <c r="O586" i="4"/>
  <c r="O585" i="4"/>
  <c r="O584" i="4"/>
  <c r="O583" i="4"/>
  <c r="O582" i="4"/>
  <c r="O581" i="4"/>
  <c r="O580" i="4"/>
  <c r="O579" i="4"/>
  <c r="O578" i="4"/>
  <c r="O577" i="4"/>
  <c r="O576" i="4"/>
  <c r="O575" i="4"/>
  <c r="O574" i="4"/>
  <c r="O573" i="4"/>
  <c r="O572" i="4"/>
  <c r="O571" i="4"/>
  <c r="O570" i="4"/>
  <c r="O569" i="4" l="1"/>
  <c r="P550" i="4" l="1"/>
  <c r="O550" i="4"/>
  <c r="O427" i="4" l="1"/>
  <c r="O437" i="4"/>
  <c r="O412" i="4"/>
  <c r="O404" i="4"/>
  <c r="O432" i="4"/>
  <c r="O436" i="4"/>
  <c r="O419" i="4"/>
  <c r="O403" i="4"/>
  <c r="O424" i="4"/>
  <c r="O423" i="4"/>
  <c r="O413" i="4"/>
  <c r="O440" i="4"/>
  <c r="O435" i="4"/>
  <c r="O434" i="4"/>
  <c r="O411" i="4"/>
  <c r="O425" i="4"/>
  <c r="O429" i="4"/>
  <c r="O406" i="4"/>
  <c r="O405" i="4"/>
  <c r="O402" i="4"/>
  <c r="O438" i="4"/>
  <c r="O410" i="4"/>
  <c r="O426" i="4"/>
  <c r="O430" i="4"/>
  <c r="O409" i="4"/>
  <c r="O408" i="4"/>
  <c r="O441" i="4"/>
  <c r="O428" i="4"/>
  <c r="O417" i="4"/>
  <c r="O431" i="4"/>
  <c r="O433" i="4"/>
  <c r="O407" i="4"/>
  <c r="O416" i="4"/>
  <c r="O415" i="4"/>
  <c r="O414" i="4"/>
  <c r="O418" i="4"/>
  <c r="O439" i="4"/>
  <c r="O422" i="4"/>
  <c r="O421" i="4"/>
  <c r="O420" i="4"/>
  <c r="O369" i="4" l="1"/>
  <c r="O395" i="4"/>
  <c r="O378" i="4"/>
  <c r="O373" i="4"/>
  <c r="O398" i="4"/>
  <c r="O394" i="4"/>
  <c r="O393" i="4"/>
  <c r="O392" i="4"/>
  <c r="O391" i="4"/>
  <c r="O372" i="4"/>
  <c r="O390" i="4"/>
  <c r="O389" i="4"/>
  <c r="O379" i="4"/>
  <c r="O397" i="4"/>
  <c r="O375" i="4"/>
  <c r="O388" i="4"/>
  <c r="O387" i="4"/>
  <c r="O370" i="4"/>
  <c r="O386" i="4"/>
  <c r="O371" i="4"/>
  <c r="O376" i="4"/>
  <c r="O374" i="4"/>
  <c r="O396" i="4"/>
  <c r="O368" i="4"/>
  <c r="O385" i="4"/>
  <c r="O377" i="4"/>
  <c r="O380" i="4"/>
  <c r="O384" i="4"/>
  <c r="O383" i="4"/>
  <c r="O400" i="4"/>
  <c r="O382" i="4"/>
  <c r="O381" i="4"/>
  <c r="O399" i="4"/>
  <c r="R278" i="4" l="1"/>
  <c r="Q278" i="4"/>
  <c r="R287" i="4"/>
  <c r="R286" i="4" s="1"/>
  <c r="Q287" i="4"/>
  <c r="Q286" i="4" s="1"/>
  <c r="P287" i="4"/>
  <c r="P286" i="4" s="1"/>
  <c r="O288" i="4"/>
  <c r="O287" i="4" s="1"/>
  <c r="O286" i="4" s="1"/>
  <c r="X650" i="4" l="1"/>
  <c r="X649" i="4"/>
  <c r="X648" i="4"/>
  <c r="X647" i="4"/>
  <c r="X646" i="4"/>
  <c r="X645" i="4"/>
  <c r="X644" i="4"/>
  <c r="X643" i="4"/>
  <c r="X642" i="4"/>
  <c r="X641" i="4"/>
  <c r="O650" i="4"/>
  <c r="O649" i="4"/>
  <c r="O648" i="4"/>
  <c r="O647" i="4"/>
  <c r="O646" i="4"/>
  <c r="O645" i="4"/>
  <c r="O644" i="4"/>
  <c r="O643" i="4"/>
  <c r="O642" i="4"/>
  <c r="O641" i="4"/>
  <c r="O640" i="4" l="1"/>
  <c r="X637" i="4"/>
  <c r="X638" i="4"/>
  <c r="X636" i="4"/>
  <c r="P635" i="4"/>
  <c r="P634" i="4" s="1"/>
  <c r="O638" i="4"/>
  <c r="O637" i="4"/>
  <c r="O636" i="4"/>
  <c r="X500" i="4"/>
  <c r="X501" i="4"/>
  <c r="X502" i="4"/>
  <c r="X503" i="4"/>
  <c r="X499" i="4"/>
  <c r="O499" i="4"/>
  <c r="O500" i="4"/>
  <c r="O501" i="4"/>
  <c r="O502" i="4"/>
  <c r="O503" i="4"/>
  <c r="O635" i="4" l="1"/>
  <c r="O634" i="4" s="1"/>
  <c r="P540" i="4"/>
  <c r="O117" i="4"/>
  <c r="O547" i="4"/>
  <c r="O546" i="4" s="1"/>
  <c r="P536" i="4"/>
  <c r="O538" i="4"/>
  <c r="O537" i="4"/>
  <c r="O541" i="4"/>
  <c r="P462" i="4"/>
  <c r="O463" i="4"/>
  <c r="O462" i="4" s="1"/>
  <c r="P453" i="4"/>
  <c r="O460" i="4"/>
  <c r="O454" i="4"/>
  <c r="P296" i="4"/>
  <c r="O297" i="4"/>
  <c r="O296" i="4" s="1"/>
  <c r="X444" i="4"/>
  <c r="P443" i="4"/>
  <c r="O444" i="4"/>
  <c r="O443" i="4" s="1"/>
  <c r="O534" i="4"/>
  <c r="O531" i="4"/>
  <c r="O533" i="4"/>
  <c r="O530" i="4"/>
  <c r="O529" i="4"/>
  <c r="O528" i="4"/>
  <c r="O527" i="4"/>
  <c r="O526" i="4"/>
  <c r="O525" i="4"/>
  <c r="O524" i="4"/>
  <c r="O523" i="4"/>
  <c r="O522" i="4"/>
  <c r="O481" i="4"/>
  <c r="O480" i="4"/>
  <c r="O479" i="4"/>
  <c r="O478" i="4"/>
  <c r="O477" i="4"/>
  <c r="O476" i="4"/>
  <c r="O69" i="4"/>
  <c r="O68" i="4"/>
  <c r="O65" i="4"/>
  <c r="O55" i="4"/>
  <c r="O41" i="4"/>
  <c r="O40" i="4"/>
  <c r="O38" i="4"/>
  <c r="O36" i="4"/>
  <c r="O35" i="4"/>
  <c r="O28" i="4"/>
  <c r="O26" i="4"/>
  <c r="O24" i="4"/>
  <c r="O17" i="4"/>
  <c r="O363" i="4"/>
  <c r="O362" i="4"/>
  <c r="O366" i="4"/>
  <c r="O365" i="4"/>
  <c r="O364" i="4"/>
  <c r="O353" i="4"/>
  <c r="O358" i="4"/>
  <c r="O360" i="4"/>
  <c r="O355" i="4"/>
  <c r="O357" i="4"/>
  <c r="O356" i="4"/>
  <c r="O354" i="4"/>
  <c r="O304" i="4"/>
  <c r="O536" i="4" l="1"/>
  <c r="O521" i="4"/>
  <c r="O540" i="4"/>
  <c r="O475" i="4"/>
  <c r="O453" i="4"/>
  <c r="P299" i="4" l="1"/>
  <c r="O310" i="4"/>
  <c r="O309" i="4"/>
  <c r="O312" i="4"/>
  <c r="O179" i="4"/>
  <c r="O315" i="4"/>
  <c r="R291" i="4"/>
  <c r="R290" i="4" s="1"/>
  <c r="Q291" i="4"/>
  <c r="Q290" i="4" s="1"/>
  <c r="P291" i="4"/>
  <c r="P290" i="4" s="1"/>
  <c r="O279" i="4"/>
  <c r="O278" i="4" s="1"/>
  <c r="O274" i="4"/>
  <c r="O272" i="4"/>
  <c r="O271" i="4"/>
  <c r="O270" i="4"/>
  <c r="P260" i="4"/>
  <c r="P243" i="4" s="1"/>
  <c r="O292" i="4"/>
  <c r="O291" i="4" s="1"/>
  <c r="O290" i="4" s="1"/>
  <c r="O301" i="4"/>
  <c r="O306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262" i="4"/>
  <c r="O263" i="4"/>
  <c r="O265" i="4"/>
  <c r="O251" i="4"/>
  <c r="O254" i="4"/>
  <c r="O255" i="4"/>
  <c r="O256" i="4"/>
  <c r="O257" i="4"/>
  <c r="O245" i="4"/>
  <c r="R240" i="4"/>
  <c r="R239" i="4" s="1"/>
  <c r="Q240" i="4"/>
  <c r="Q239" i="4" s="1"/>
  <c r="P240" i="4"/>
  <c r="O230" i="4"/>
  <c r="O231" i="4"/>
  <c r="O232" i="4"/>
  <c r="O94" i="4"/>
  <c r="P72" i="4"/>
  <c r="O46" i="4"/>
  <c r="O268" i="4" l="1"/>
  <c r="P295" i="4"/>
  <c r="O483" i="4"/>
  <c r="P239" i="4"/>
  <c r="P108" i="4"/>
  <c r="O250" i="4" l="1"/>
  <c r="O249" i="4" s="1"/>
  <c r="O246" i="4"/>
  <c r="O244" i="4" s="1"/>
  <c r="O196" i="4"/>
  <c r="O227" i="4"/>
  <c r="O264" i="4"/>
  <c r="O300" i="4"/>
  <c r="O148" i="4"/>
  <c r="O261" i="4"/>
  <c r="O10" i="4"/>
  <c r="O11" i="4"/>
  <c r="O102" i="4"/>
  <c r="O93" i="4"/>
  <c r="O224" i="4"/>
  <c r="O241" i="4"/>
  <c r="O240" i="4" s="1"/>
  <c r="O239" i="4" s="1"/>
  <c r="O334" i="4"/>
  <c r="O326" i="4"/>
  <c r="O327" i="4"/>
  <c r="O342" i="4"/>
  <c r="O343" i="4"/>
  <c r="O337" i="4"/>
  <c r="O321" i="4"/>
  <c r="O332" i="4"/>
  <c r="O335" i="4"/>
  <c r="O323" i="4"/>
  <c r="O512" i="4"/>
  <c r="O516" i="4"/>
  <c r="O515" i="4"/>
  <c r="O514" i="4"/>
  <c r="O513" i="4"/>
  <c r="O329" i="4"/>
  <c r="O331" i="4"/>
  <c r="O451" i="4"/>
  <c r="O450" i="4"/>
  <c r="O449" i="4"/>
  <c r="O448" i="4"/>
  <c r="O324" i="4"/>
  <c r="O330" i="4"/>
  <c r="O320" i="4"/>
  <c r="O338" i="4"/>
  <c r="O348" i="4"/>
  <c r="O340" i="4"/>
  <c r="O350" i="4"/>
  <c r="O349" i="4"/>
  <c r="O325" i="4"/>
  <c r="O347" i="4"/>
  <c r="O341" i="4"/>
  <c r="O333" i="4"/>
  <c r="O346" i="4"/>
  <c r="O322" i="4"/>
  <c r="O344" i="4"/>
  <c r="O336" i="4"/>
  <c r="O345" i="4"/>
  <c r="O328" i="4"/>
  <c r="O307" i="4"/>
  <c r="R14" i="4"/>
  <c r="Q14" i="4"/>
  <c r="O16" i="4"/>
  <c r="O15" i="4"/>
  <c r="O111" i="4"/>
  <c r="O110" i="4"/>
  <c r="O237" i="4"/>
  <c r="O236" i="4"/>
  <c r="O235" i="4"/>
  <c r="P104" i="4"/>
  <c r="O106" i="4"/>
  <c r="O105" i="4"/>
  <c r="R72" i="4"/>
  <c r="Q72" i="4"/>
  <c r="O87" i="4"/>
  <c r="O78" i="4"/>
  <c r="O79" i="4"/>
  <c r="O80" i="4"/>
  <c r="O81" i="4"/>
  <c r="O82" i="4"/>
  <c r="O83" i="4"/>
  <c r="O84" i="4"/>
  <c r="O85" i="4"/>
  <c r="O86" i="4"/>
  <c r="R9" i="4"/>
  <c r="Q9" i="4"/>
  <c r="O73" i="4"/>
  <c r="O74" i="4"/>
  <c r="O75" i="4"/>
  <c r="O76" i="4"/>
  <c r="O77" i="4"/>
  <c r="O112" i="4"/>
  <c r="O113" i="4"/>
  <c r="O114" i="4"/>
  <c r="O115" i="4"/>
  <c r="O116" i="4"/>
  <c r="O118" i="4"/>
  <c r="O260" i="4" l="1"/>
  <c r="O9" i="4"/>
  <c r="O509" i="4"/>
  <c r="O299" i="4"/>
  <c r="O447" i="4"/>
  <c r="O319" i="4"/>
  <c r="O109" i="4"/>
  <c r="O234" i="4"/>
  <c r="P8" i="4"/>
  <c r="O72" i="4"/>
  <c r="O14" i="4"/>
  <c r="O104" i="4"/>
  <c r="O295" i="4" l="1"/>
  <c r="P7" i="4"/>
  <c r="O6" i="4" s="1"/>
  <c r="O108" i="4"/>
  <c r="O243" i="4"/>
  <c r="O8" i="4"/>
  <c r="O7" i="4" l="1"/>
</calcChain>
</file>

<file path=xl/sharedStrings.xml><?xml version="1.0" encoding="utf-8"?>
<sst xmlns="http://schemas.openxmlformats.org/spreadsheetml/2006/main" count="4568" uniqueCount="1016">
  <si>
    <t>No. DE OBRA</t>
  </si>
  <si>
    <t>FOLIO SIIPSO</t>
  </si>
  <si>
    <t>RUBRO DE INVERSON</t>
  </si>
  <si>
    <t>TIPO DE CONTRIBUCION (DIRECTA, INDIRECTA O ESPECIAL)</t>
  </si>
  <si>
    <t xml:space="preserve">MODALIDAD DEL PROYECTO </t>
  </si>
  <si>
    <t>DESCRIPCION DEL PROYECTO</t>
  </si>
  <si>
    <t xml:space="preserve">LOCALIDAD </t>
  </si>
  <si>
    <t>No. DE AGEB</t>
  </si>
  <si>
    <t>TOTAL</t>
  </si>
  <si>
    <t>INVERSION ESTATAL</t>
  </si>
  <si>
    <t>METAS</t>
  </si>
  <si>
    <t>BENEFICIARIOS</t>
  </si>
  <si>
    <t>No.</t>
  </si>
  <si>
    <t>PROG.</t>
  </si>
  <si>
    <t>U. De M.</t>
  </si>
  <si>
    <t>Cant.</t>
  </si>
  <si>
    <t>STATUS EN SIIPSO</t>
  </si>
  <si>
    <t>OTRO</t>
  </si>
  <si>
    <t>REHABILITACION</t>
  </si>
  <si>
    <t>No. PROG</t>
  </si>
  <si>
    <t>AMPLIACION</t>
  </si>
  <si>
    <t>DIRECTA</t>
  </si>
  <si>
    <t>POB. VISTA HERMOSA</t>
  </si>
  <si>
    <t xml:space="preserve">COL. CD. RENACIMIENTO                </t>
  </si>
  <si>
    <t>COL. PROGRESO</t>
  </si>
  <si>
    <t xml:space="preserve">COL. EMILIANO ZAPATA </t>
  </si>
  <si>
    <t>FRACC. COST AZUL</t>
  </si>
  <si>
    <t>U. HAB.  COLOSIO</t>
  </si>
  <si>
    <t>U. HAB. EL COLOSO</t>
  </si>
  <si>
    <t xml:space="preserve"> U. HAB. INFONAVIT ALTA PROGRESO</t>
  </si>
  <si>
    <t xml:space="preserve"> U. HAB.  FOVISSTE</t>
  </si>
  <si>
    <t>U. HAB. SAN AGUSTIN</t>
  </si>
  <si>
    <t xml:space="preserve"> U. HAB. CASAS PALENQUE</t>
  </si>
  <si>
    <t>U. HAB. CASAS  SAN LUIS</t>
  </si>
  <si>
    <t>U. HAB. COSTA DORADA</t>
  </si>
  <si>
    <t>REHABILITACION DEL ALUMBRADO PUBLICO AV. JUAN R. ESCUDERO HOSPITAL DONATO ALARCON</t>
  </si>
  <si>
    <t xml:space="preserve">REHABILITACION DEL ALUMBRADO PUBLICO </t>
  </si>
  <si>
    <t>REHABILITACION DEL ALUMBRADO PUBLICO  CALLE EL QUEMADO</t>
  </si>
  <si>
    <t>REHABILITACION DEL ALUMBRADO PUBLICO</t>
  </si>
  <si>
    <t xml:space="preserve"> POB. XALTIANGUIS</t>
  </si>
  <si>
    <t>POB.  TRES PALOS</t>
  </si>
  <si>
    <t>ELECTRIFICACION</t>
  </si>
  <si>
    <t>URBANIZACION</t>
  </si>
  <si>
    <t>LUMINARIAS</t>
  </si>
  <si>
    <t>120010166408A</t>
  </si>
  <si>
    <t>120010001276A</t>
  </si>
  <si>
    <t>OBSERVACIONES PLANEACION</t>
  </si>
  <si>
    <t>ZONA O REGIÓN</t>
  </si>
  <si>
    <t>HOMBRES</t>
  </si>
  <si>
    <t>MUJERES</t>
  </si>
  <si>
    <t>ALUMBRADO PUBLICO</t>
  </si>
  <si>
    <t xml:space="preserve"> POB.  KILOMETRO 30</t>
  </si>
  <si>
    <t>AGUA POTABLE</t>
  </si>
  <si>
    <t>CONSTRUCCION DEL SISTEMA DE AGUA POTABLE DE LA COLONIA REVOLUCION DEL SUR, MUNICIPIO DE ACAPULCO DE JUAREZ</t>
  </si>
  <si>
    <t>ACAPULCO DE JUAREZ</t>
  </si>
  <si>
    <t>FAIS</t>
  </si>
  <si>
    <t xml:space="preserve">CONSTRUCCION </t>
  </si>
  <si>
    <t>REHABILITACION DEL SISTEMA DE AGUA POTABLE EN EL POBLADO TENIENTE JOSE AZUETA. MUNICIPIO DE ACAPULCO DE JUAREZ</t>
  </si>
  <si>
    <t>REHABILITACION DEL SISTEMA DE AGUA POTABLE REBOMBEO Y EQUIPAMIENTO EN EL TANQUE EL PEDREGOSO Y LINEA DE CONDUCCION AL TANQUE PUESTA DE SOL,  PRIERA ETAPA,MUNICIPIO DE ACAPULCO DE JUAREZ</t>
  </si>
  <si>
    <t>REHABILITACION DE LOS SISTEMAS DE BOMBEO DE AGUA POTABLE  EN LAS LOCALIDADES DEL AREA RURAL, DEL MUNICIPIO DE ACAPULCO DE JUAREZ.</t>
  </si>
  <si>
    <t>CONSTRUCCION DE SISTEMA DE ABASTECIMIENTO DE AGUA POTABLE "CACAHUATEPEC" (CACAHUATEPEC, CANTON, ESPINALILLO, HUAMUCHITOS Y APANHUAC), PRIMERA ETAPA, EN EL MUNICIPIO DE ACAPULCO DE JUAREZ, GRO.</t>
  </si>
  <si>
    <t>REHABILITACION LA RED  DE CONDUCCION DE AGUA POTABLE  DE LLEGADA A REBOMBEO TUNEL ALTO DE 24" DE DIAMETRO Y 250 M DE LONGITUD EN EL MUNICIPIO DE ACAPULCO DE JUAREZ</t>
  </si>
  <si>
    <t>REHABILITACION DEL SISTEMA DE AGUA POTABLE  PLANTAS DE BOMBEO PITAYOS 1 Y PITAYOS 2 (SEGUNDA ETAPA), DE LA COLONIA JARDIN, MUNICIPIO DE ACAPULCO DE JUAREZ</t>
  </si>
  <si>
    <t xml:space="preserve">REHABILITACION DEL SISTEMA DE AGUA POTABLE  PUERTO MARQUES BANDERA, EN LA LOCALIDAD DE ACAPULCO, MUNICIPIO DE ACAPULCO DE JUAREZ. </t>
  </si>
  <si>
    <t>REHABILITACION DEL SISTEMA DE AGUA POTABLE TUNEL ALTO A CASETA, SEGUNDA ETAPA.MUNICIPIO DE ACAPULCO DE JUAREZ</t>
  </si>
  <si>
    <t>REHABILITACION DEL SISTEMA DE AGUA POTABLE INFONAVIT ALTA PROGRESO, REBOMBEO TANQUES GEMELOS A TANQUE PANORAMICA</t>
  </si>
  <si>
    <t>REHABILITACION DEL SISTEMA DE AGUA POTABLE  MORELOS 1, SEGUNDA ETAPA, MUNICIPIO DE ACAPULCO DE JUAREZ</t>
  </si>
  <si>
    <t>REHABILITACION DEL SISTEMA DE AGUA POTABLE COLOSO MIRADOR  1 AL COLOSO MIRADOR  2, MUNICIPIO DE ACAPULCO DE JUAREZ</t>
  </si>
  <si>
    <t>REHABILITACION DEL SISTEMA DE AGUA POTABLE  MIRAMAR A TANQUE MIRAMAR, MUNICIPIO DE ACAPULCO DE JUAREZ</t>
  </si>
  <si>
    <t>REHABILITACION DEL SISTEMA DE AGUA POTABLE NAVIDAD DE LLANO LARGO, MUNICIPIO DE ACAPULCO DE JUAREZ</t>
  </si>
  <si>
    <t>REHABILITACION DEL SISTEMA DE AGUA POTABLE VENTA ZAPATA 2a. ETAPA, MUNICIPIO DE ACAPULCO DE JUAREZ</t>
  </si>
  <si>
    <t>REHABILITACION DEL SISTEMA DE AGUA POTABLE FOVISSSTE, MUNICIPIO DE ACAPULCO DE JUAREZ</t>
  </si>
  <si>
    <t>REHABILITACIÓN DEL SISTEMA DE AGUA POTABLE EN EL ACUEDUCTO PAPAGAYO 2   EN EL POBLADO DE AGUA CALIENTE, MUNICIPIO DE ACAPULCO DE JUAREZ</t>
  </si>
  <si>
    <t>PLANTAS POTABILIZADORAS</t>
  </si>
  <si>
    <t xml:space="preserve">REHABILITACION DE LA PLANTA POTABLIZADORA PEDREGOSO  SISTEMA DE AEREACION, RETROLAVADO Y FILTROS </t>
  </si>
  <si>
    <t>REHABILITACION DE PLANTA POTABILIZADORA EL CAYACO CUARTA ETAPA, MUNICIPIO DE ACAPULCO DE JUAREZ.</t>
  </si>
  <si>
    <t>CONSTRUCCION PLANTA DE TRATAMIENTO DE  AGUAS RESIDUALES PUNTA GORDA 1ERA. ETAPA MUNICIPIO DE ACAPULCO DE JUAREZ</t>
  </si>
  <si>
    <t>UNIDAD HABITACIONAL CANTILES</t>
  </si>
  <si>
    <t>REHABILITACION DE LA PLANTA DE TRATAMIENTO DE AGUAS RESIDUALES MIRAMAR, EN LA LOCALIDAD DE ACAPULCO</t>
  </si>
  <si>
    <t>PLANTAS DE TRATAMIENTO DE AGUAS RESIDUALES</t>
  </si>
  <si>
    <t>REHABILITACION DE PLANTA DE AGUAS RESIDUALES NAO-TRINIDAD</t>
  </si>
  <si>
    <t>CAPAMA/CONVENIO CAPASEG</t>
  </si>
  <si>
    <t>CAPAMA/CONVENIO SEDATU</t>
  </si>
  <si>
    <t>DRENAJE SANITARIO</t>
  </si>
  <si>
    <t>DRENAJE Y LETRINAS</t>
  </si>
  <si>
    <t>CONSTRUCCION DE DRENAJE SANITARIO CÁRCAMO DE BOMBEO MALA ESPINA</t>
  </si>
  <si>
    <t>CONSTRUCCION DE DRENAJE SANITARIO CÁRCAMO DE BOMBEO SONORA</t>
  </si>
  <si>
    <t>CONSTRUCCION DE DRENAJE SANITARIO COLECTORES , SUB COLECTORES Y EMISOR DE 40", MALAESPINA EN CALLE DIEGO HURTADO DE MENDOZA</t>
  </si>
  <si>
    <t>CONSTRUCCION DE DRENAJE SANITARIO COLECTOR MIRAMAR , SUB COLECTORES</t>
  </si>
  <si>
    <t>CONSTRUCCION DE DRENAJE SANITARIO COLECTOR NAO TRINIDAD -AVENIDA CUAUHTEMOC</t>
  </si>
  <si>
    <t>REHABILITACION  DE DRENAJE SANITARIO  COLECTOR NAO TRINIDAD- BASE NAVAL</t>
  </si>
  <si>
    <t>CONSTRUCCION DE DRENAJE SANITARIO  COLECTOR AGUAS BLANCAS</t>
  </si>
  <si>
    <t>CONSTRUCCION  DE DRENAJE SANITARIO COLECTOR  PAPAGAYO</t>
  </si>
  <si>
    <t>CONSTRUCCION</t>
  </si>
  <si>
    <t>CAPAMA</t>
  </si>
  <si>
    <t>OBRAS PUBLICAS</t>
  </si>
  <si>
    <t>COMPLEMENTARIA</t>
  </si>
  <si>
    <t>ANDADORES Y/O ESCALINATAS</t>
  </si>
  <si>
    <t>CONSTRUCCION DE ANDADOR AVENIDA PLAZUELAS  ESQUINA EN CALLE TAMARINDOS</t>
  </si>
  <si>
    <t>INFRAESTRUCTURA BASICA DEL SECTOR EDUCATIVO</t>
  </si>
  <si>
    <t>PREESCOLAR</t>
  </si>
  <si>
    <t>INF BASICA DEL SECTOR EDUCATIVO</t>
  </si>
  <si>
    <t>PAVIMENTACION</t>
  </si>
  <si>
    <t>COL PROGRESO</t>
  </si>
  <si>
    <t>REHABILITACION CON CONCRETO HIDRAULICO DE CALLE CHIAPAS</t>
  </si>
  <si>
    <t>INFRAESTRUCTURA BASICA DE SALUD</t>
  </si>
  <si>
    <t>MUROS DE CONTENCION</t>
  </si>
  <si>
    <t>CONSTRUCCION DE MURO DE CONTENCION EN CALLE MARAÑON</t>
  </si>
  <si>
    <t>COL LA LAJA</t>
  </si>
  <si>
    <t>COL LA MAQUINA</t>
  </si>
  <si>
    <t>AMPLIACION DE PAVIMENTACION DE CALLE BENITO JUAREZ</t>
  </si>
  <si>
    <t>COL. NOPALITOS</t>
  </si>
  <si>
    <t xml:space="preserve">AMPLIACION DE PAVIMENTACION DE CALLE MAUNALOA </t>
  </si>
  <si>
    <t>COL. NUEVO PUERTO MARQUES</t>
  </si>
  <si>
    <t>COL. CENTRO</t>
  </si>
  <si>
    <t>COL. LA  PROVIDENCIA</t>
  </si>
  <si>
    <t>COL. UNIDAD CIUDADANA</t>
  </si>
  <si>
    <t>FRACC. LAS PLAYAS</t>
  </si>
  <si>
    <t>COL. HERMENEGILDO GALEANA</t>
  </si>
  <si>
    <t>COL. UNIVERSITARIA</t>
  </si>
  <si>
    <t>FRACC. CONDESA</t>
  </si>
  <si>
    <t>POB. LOS ORGANOS DE SAN AGUSTIN</t>
  </si>
  <si>
    <t>COL. JARDIN</t>
  </si>
  <si>
    <t>COL. LA LAJA</t>
  </si>
  <si>
    <t>COL. EL RASTRO</t>
  </si>
  <si>
    <t>COL. CNOP</t>
  </si>
  <si>
    <t>CANCHAS</t>
  </si>
  <si>
    <t>COL. CD. RENACIMIENTO</t>
  </si>
  <si>
    <t>POB. EL SALTO</t>
  </si>
  <si>
    <t>COL VISTA ALEGRE</t>
  </si>
  <si>
    <t>REHABILITACION DE DE DRENAJE SANITARIO  CARCAMO DE BOMBEO DE AGUAS NEGRAS "MALA ESPINA"</t>
  </si>
  <si>
    <t>POB. SALSIPUEDES</t>
  </si>
  <si>
    <t>REHABILITACION DEL SISTEMA DE CAPTACION DE AGUA POTABLE PAPAGAYO II</t>
  </si>
  <si>
    <t>COL. LA MAQUINA</t>
  </si>
  <si>
    <t>COL. ALTA CUAUHTEMOC</t>
  </si>
  <si>
    <t>SECUNDARIA</t>
  </si>
  <si>
    <t>POB SAN ANTONIO</t>
  </si>
  <si>
    <t>COL. INDUSTRIAL</t>
  </si>
  <si>
    <t>COL. LEYES DE REFORMA</t>
  </si>
  <si>
    <t>COL. 18 DE ENERO</t>
  </si>
  <si>
    <t>POB. LOMAS DE SAN JUAN</t>
  </si>
  <si>
    <t>POB. XALTIANGUIS</t>
  </si>
  <si>
    <t>POB. LA CALERA</t>
  </si>
  <si>
    <t>FRACC. HORNOS INSURGENTES</t>
  </si>
  <si>
    <t>REHABILITACION DE RED DE DRENAJE SANITARIO EN CALLE MONTE BLANCO</t>
  </si>
  <si>
    <t>FRACC. LIBERTADORES</t>
  </si>
  <si>
    <t>REHABILITACION DE RED DE DRENAJE SANITARIO  EN LA CALLE JUAN ESCUTIA</t>
  </si>
  <si>
    <t>COL. VICENTE GUERRERO</t>
  </si>
  <si>
    <t>CONSTRUCCION DE AULA  EN JARDIN DE NIÑOS ARISTOTELES</t>
  </si>
  <si>
    <t>COL REAL HACIENDA</t>
  </si>
  <si>
    <t>PRIMARIA</t>
  </si>
  <si>
    <t>POB. PIE DE LA CUESTA</t>
  </si>
  <si>
    <t>FORTAMUN</t>
  </si>
  <si>
    <t>MAQUINARIA PESADA</t>
  </si>
  <si>
    <t>GASTOS INDIRECTOS</t>
  </si>
  <si>
    <t>PRODIM</t>
  </si>
  <si>
    <t xml:space="preserve">AMPLIACION  DEL SISTEMA DE AGUA POTABLE EL MIRADOR MEDIA CRP7 Y CRP 8 </t>
  </si>
  <si>
    <t>AMPLIACION DEL SISTEMA DE AGUA POTABLE POLIGONO ALTA CUAUHTEMOC</t>
  </si>
  <si>
    <t xml:space="preserve">CONSTRUCCION DE RED DE AGUA POTABLE </t>
  </si>
  <si>
    <t>POB. LAS PAROTAS</t>
  </si>
  <si>
    <t>COL. COSTA AZUL</t>
  </si>
  <si>
    <t xml:space="preserve"> CONSTRUCCION DE DRENAJE  EN  LA CALLE TECNOLOGICA</t>
  </si>
  <si>
    <t>COL. JARDIN MANGOS</t>
  </si>
  <si>
    <t xml:space="preserve">REHABILITACION DE RED DE DRENAJE SANITARIO EN CALLE CERRADA VILLA TULIPANES </t>
  </si>
  <si>
    <t>REHABILITACION DE DRENAJE SANITARIO EN CALLE GUADALUPE VICTORIA</t>
  </si>
  <si>
    <t>POB. KILOMETRO 30</t>
  </si>
  <si>
    <t>AMPLIACION DE CONSTRUCCION DE RED DE ENERGIA ELECTRICA EN AV CONSTITUYENTES DEL CAD. 0+210 AL 0+540</t>
  </si>
  <si>
    <t>CONSTRUCCION DE 3 AULAS EN J.N. "VICENTE RIVA PALACIOS"</t>
  </si>
  <si>
    <t xml:space="preserve">COL. EL PORVENIR </t>
  </si>
  <si>
    <t>MANTENIMIENTO DE AULAS EN ESC. PRIM. TTE. JOSE AZUETA</t>
  </si>
  <si>
    <t xml:space="preserve">COL. CENTRO </t>
  </si>
  <si>
    <t xml:space="preserve">COL.. LA VENTA </t>
  </si>
  <si>
    <t>CONSTRUCCION DE BARDA PERIMETRAL EN ESC. PRIM. JOSEFA ORTIZ DE DOMINGUEZ</t>
  </si>
  <si>
    <t xml:space="preserve">CONSTRUCCION DE BARDA PERIMETRAL EN ESC. PRIM.  "HERMENEGILDO GALEANA" </t>
  </si>
  <si>
    <t>CONSTRUCCION DE CANCHA EN ESC. PRIM. JESUS REYE HEROLES</t>
  </si>
  <si>
    <t>COL. AMALIA SOLORZANO</t>
  </si>
  <si>
    <t>POB. HUAJINTEPEC</t>
  </si>
  <si>
    <t>MANTENIMIENTO</t>
  </si>
  <si>
    <t>CONSTRUCCION DE AULA EN ESC. SEC. UNIDAD CIUDADANA</t>
  </si>
  <si>
    <t>CONSTRUCCION DE COMEDOR ESCOLAR ES ESC. SEC. UNIDAD CIUDADANA</t>
  </si>
  <si>
    <t>REHABILITACION DE CENTRO DE SALUD HOGAR MODERNO</t>
  </si>
  <si>
    <t>COL. HOGAR MODERNO</t>
  </si>
  <si>
    <t>BACHILLERATO</t>
  </si>
  <si>
    <t>CCONSTRUCCION DE 3 AULAS EN CENTRO DE EDUCACION MEDIA SUPERIOR A DISTACIA 051 "COSTA DORDA"</t>
  </si>
  <si>
    <t xml:space="preserve">CONSTRUCCION DE TECHADO EN ESC. CECYTEC PLANTEL 07 </t>
  </si>
  <si>
    <t>CONSTRUCCION DE CANCHA DE USOS MULTIPLES EN CBTA No.  296</t>
  </si>
  <si>
    <t>POB. SABANILLAS</t>
  </si>
  <si>
    <t xml:space="preserve">U. HAB. SAN AGUSTIN </t>
  </si>
  <si>
    <t>POB. EL BEJUCO</t>
  </si>
  <si>
    <t>CONSTRUCCION DE CANCHA DE USOS MULTIPLES</t>
  </si>
  <si>
    <t>BIBLIOTECAS</t>
  </si>
  <si>
    <t xml:space="preserve">REHABILITACION DE ANDADOR MIGUEL HIDALGO </t>
  </si>
  <si>
    <t>AMPLIACION DE CONSTRUCCION DE CALLE MONTE VERDE</t>
  </si>
  <si>
    <t xml:space="preserve"> CONSTRUCCION DEL ANDADOR FRANCISCO I. MADERO</t>
  </si>
  <si>
    <t>CONSTRUCCION DE CALLE CEREZOS</t>
  </si>
  <si>
    <t>CONSTRUCCION DE ANDADOR JARDIN 2 ENTRONQUE AV. COLORINES Y AND. POCHOTLE</t>
  </si>
  <si>
    <t>COL. 20 DE NOVIEMBRE</t>
  </si>
  <si>
    <t xml:space="preserve">COL. AMPL. PRADERAS DE COSTA AZUL </t>
  </si>
  <si>
    <t>COL. JARDIN PALMAS</t>
  </si>
  <si>
    <t>AMPLIACION DE PAVIMENTACION DE CALLE ORQUIDEA</t>
  </si>
  <si>
    <t xml:space="preserve">COL. CERRITO DE LA LAGUNA </t>
  </si>
  <si>
    <t>COL. CHINAMECA</t>
  </si>
  <si>
    <t>AMPLIACION DE PAVIMENTACION DE CALLE LA NORIA</t>
  </si>
  <si>
    <t>COL. DEL PRI</t>
  </si>
  <si>
    <t>AMPLIACION DE PAVIMENTACION DE CALLE HUAMUCHIL ENTRE ISOBARICA Y CANELOS</t>
  </si>
  <si>
    <t>AMPLIACION DE PAVIMENTACION DE AVENIDA DURANGO DE IGNACIO VALLARTA A JALAPA PARAMENTO NORTE</t>
  </si>
  <si>
    <t>AMPLIACION DE PAVIMENTACION DE CALLE BERNAL DIAZ DEL CASTILLO DE CALLE  ENSENADA A CALLE QUERETARO</t>
  </si>
  <si>
    <t xml:space="preserve">AMPLIACION DE PAVIMENTACION DE CALLE FRANCISCO PEREZ GARCIA </t>
  </si>
  <si>
    <t>AMPLIACION DE PAVIMENTACION DE CALLE NIÑOS HEROES ENTRONQUE C-2</t>
  </si>
  <si>
    <t>POB. PEDREGOSO</t>
  </si>
  <si>
    <t xml:space="preserve">COL. LIBERTADORES </t>
  </si>
  <si>
    <t>AMPLIACION DE PAVIMENTACION DE CALLE MARLIN</t>
  </si>
  <si>
    <t>AMPLIACION DE PAVIMENTACION DE ANDADOR SIN NOMBRE</t>
  </si>
  <si>
    <t>AMPLIACION DE PAVIMENTACION DE CALLE WAIKIKI</t>
  </si>
  <si>
    <t>AMPLIACION DE PAVIMENTACION DE CALLE AMANECER  COL LOS OLIVOS</t>
  </si>
  <si>
    <t>AMPLIACION DE PAVIMENTACION DE CALLE TEHUACAN ENTRONQUE CON CALLE COLORINES</t>
  </si>
  <si>
    <t>AMPLIACION PAVIMENTACION DE CALLE CERRADA RUIZ CORTINES</t>
  </si>
  <si>
    <t>AMPLIACION DE PAVIMENTACION DE CALLE DEL MORRO CAD 0+079.70 AL CAD 0+ 087.70</t>
  </si>
  <si>
    <t>AMPLIACION DE PAVIMENTACION DE CALLE CAPULIN</t>
  </si>
  <si>
    <t xml:space="preserve">COL. CUMBRES DE LLANO LARGO </t>
  </si>
  <si>
    <t>COL. AMPL. LLANO LARGO</t>
  </si>
  <si>
    <t>COL. ALFREDO V. BONFIL</t>
  </si>
  <si>
    <t>COL. ALTAMIRA</t>
  </si>
  <si>
    <t>PAVIMENTACION DE CALLE ESTIBADORES ENTRONQUE CON AND. PLOMERO</t>
  </si>
  <si>
    <t>COL. AMPL. ARROYO SECO</t>
  </si>
  <si>
    <t>COL. AMPL. LA LIBERTAD</t>
  </si>
  <si>
    <t>COL. AMPL. MIGUEL DE LA MADRID</t>
  </si>
  <si>
    <t>COL. AMPL. SAN ISIDRO</t>
  </si>
  <si>
    <t xml:space="preserve">PAVIMENTACION DE CALLE NIÑOS HERORES </t>
  </si>
  <si>
    <t xml:space="preserve">PAVIMENTACION DE CALLE PRIVADA MANGOS </t>
  </si>
  <si>
    <t>COL. AMPL. FRONTERA</t>
  </si>
  <si>
    <t>COL. 5 DE MAYO</t>
  </si>
  <si>
    <t>COL. BOCAMAR</t>
  </si>
  <si>
    <t>COL. CUMBRES DE LLANO LARGO</t>
  </si>
  <si>
    <t>COL. CLEMENCIA FIGUEROA</t>
  </si>
  <si>
    <t xml:space="preserve">COL. DEL VALLE </t>
  </si>
  <si>
    <t>PAVIMENTACION DE ANDADOR DEL SUR</t>
  </si>
  <si>
    <t>COL. EL PRI</t>
  </si>
  <si>
    <t>COL. EMILIANO ZAPATA</t>
  </si>
  <si>
    <t xml:space="preserve">COL. EL RASTRO </t>
  </si>
  <si>
    <t xml:space="preserve">COL. GENARO VAZQUEZ </t>
  </si>
  <si>
    <t>COL. LIBERTADORES</t>
  </si>
  <si>
    <t>COL. LEONARDO RODRIGUEZ ALCAINE</t>
  </si>
  <si>
    <t>COL. LOS LIRIOS</t>
  </si>
  <si>
    <t xml:space="preserve">COL. JOYAS DE SAN AGUSTIN </t>
  </si>
  <si>
    <t>COL. MARTIRES DE CUILAPA</t>
  </si>
  <si>
    <t>COL. MIRAMAR</t>
  </si>
  <si>
    <t>COL. MOZIMBA</t>
  </si>
  <si>
    <t>PAVIMENTACION DE AV. LOMAS DEL MAR</t>
  </si>
  <si>
    <t>FRACC. CLUB DEPORTIVO</t>
  </si>
  <si>
    <t>COL. NAVIDAD DE LLANO LARGO</t>
  </si>
  <si>
    <t xml:space="preserve">COL. NUEVA GENERACION </t>
  </si>
  <si>
    <t>COL. NUEVA REVOLUCION</t>
  </si>
  <si>
    <t>COL. NUEVA ERA</t>
  </si>
  <si>
    <t xml:space="preserve">COL. NUEVO PUERTO MARQUEZ </t>
  </si>
  <si>
    <t>COL. PANORAMICA</t>
  </si>
  <si>
    <t>PAVIMENTACION DE CALLE CESAR FLORES MALDONADO</t>
  </si>
  <si>
    <t>COL. PARAISO ESCONDIDO</t>
  </si>
  <si>
    <t>COL. POTRERO DE LA MORA</t>
  </si>
  <si>
    <t>COL. PUNTA GORDA</t>
  </si>
  <si>
    <t>COL. REFORMA AGRARIA</t>
  </si>
  <si>
    <t xml:space="preserve">COL. ROBERTO ESPERON </t>
  </si>
  <si>
    <t>PAVIMENTACION DE CALLE CAMPESINOS</t>
  </si>
  <si>
    <t>COL. UNIDOS POR GUERRERO</t>
  </si>
  <si>
    <t xml:space="preserve">COL. VILLA MADERO </t>
  </si>
  <si>
    <t>POB. ALTOS DEL CAMARON</t>
  </si>
  <si>
    <t>POB. AMATEPEC</t>
  </si>
  <si>
    <t>POB. CERRO DE PIEDRA</t>
  </si>
  <si>
    <t>POB. EL VELADERO</t>
  </si>
  <si>
    <t>POB. EJIDO NUEVO</t>
  </si>
  <si>
    <t>POB. LA ESTACION</t>
  </si>
  <si>
    <t xml:space="preserve">POB. LAGUNA DEL QUEMADO </t>
  </si>
  <si>
    <t>POB. LAS CHANECAS</t>
  </si>
  <si>
    <t>POB. LLANO LARGO</t>
  </si>
  <si>
    <t>POB. KILOMETRO 40</t>
  </si>
  <si>
    <t>POB. PABLO GALEANA</t>
  </si>
  <si>
    <t>POB. TEXCA</t>
  </si>
  <si>
    <t>DESGLOSAR CALLES Y COLONIAS A BENEFICIAR</t>
  </si>
  <si>
    <t>CONSTRUCCION DE DRENAJE EN CALLES Y AVENIDAS (ZONAS DE ATENCION PRIORITARIA)</t>
  </si>
  <si>
    <t>COL. MARIA DE LA O</t>
  </si>
  <si>
    <t>COL. CUAUHTEMOC</t>
  </si>
  <si>
    <t xml:space="preserve">COL. LA MIRA </t>
  </si>
  <si>
    <t>REHABILITACION DE CANCHA DE USOS MULTIPLES EN CALLE MARIA DE LA O</t>
  </si>
  <si>
    <t>REHABILITACION DE ESPACIO MULTIDEPORTIVO JARDIN AZTECA</t>
  </si>
  <si>
    <t>COL. JARDIN AZTECA</t>
  </si>
  <si>
    <t xml:space="preserve">REHABILITACION DE CANCHA DE USOS MULTIPLES </t>
  </si>
  <si>
    <t>COL. LA PROVIDENCIA</t>
  </si>
  <si>
    <t>REHABILITACION DE ESPACIO MULTIDEPORTIVO DE CANCHA EL COLOSO</t>
  </si>
  <si>
    <t>REHABILITACION DE ESPACIO MULTIDEPORTIVO DE CANCHA EL MIRADOR</t>
  </si>
  <si>
    <t>REHABILITACION DE ESPACIO MULTIDEPORTIVO LA CANCHITA</t>
  </si>
  <si>
    <t xml:space="preserve">COL. MORELOS </t>
  </si>
  <si>
    <t>ESPACIOS MULTIDEPORTIVOS</t>
  </si>
  <si>
    <t>CONSTRUCCION DE MURO DE CONTENCION EN CALLE MARAÑON DE CAD. 0+031 AL CAD. 0+080</t>
  </si>
  <si>
    <t xml:space="preserve">COL. LA LAJA </t>
  </si>
  <si>
    <t>CONSTRUCCION DE MURO DE CONTENCION EN ESTACION DE REBOMBEO TUNEL 11 (A HORNOS)</t>
  </si>
  <si>
    <t>COL. LA GARITA</t>
  </si>
  <si>
    <t>AMPLIACION DE CONSTRUCCION DE MURO DE CONTENCION EN RIBERA DE LA SABANA DEL KM 0 + 975 AL KM 1+ 950</t>
  </si>
  <si>
    <t xml:space="preserve">CONSTRUCCION DE MURO DE CONTENCION EN CALLE CERRADA DEL TANQUE </t>
  </si>
  <si>
    <t>FRACC. HORNOS INSURGENES</t>
  </si>
  <si>
    <t>CONSTRUCCION DE MURO DE CONTENCION EN CALLE 15 DE JUNIO</t>
  </si>
  <si>
    <t>PARQUES</t>
  </si>
  <si>
    <t>REHABILITACION DE PARQUE LOS LAVADEROS</t>
  </si>
  <si>
    <t>REHABILITACION DE PARQUE LAZARO CARDENAS</t>
  </si>
  <si>
    <t>REHABILITACION DE PARQUE TUCAR</t>
  </si>
  <si>
    <t>REHABILITACION DE PARQUE ARMADILLO</t>
  </si>
  <si>
    <t xml:space="preserve">REHABILITACION DE PARQUE SIMON BOLIVAR </t>
  </si>
  <si>
    <t xml:space="preserve">REHABILITACION DE PARQUE NAVIDAD DE LLANO LARGO </t>
  </si>
  <si>
    <t>REHABILITACION DE PARQUE LA FAMILIA</t>
  </si>
  <si>
    <t>REHABILITACION DE PARQUE PERIODISTA</t>
  </si>
  <si>
    <t xml:space="preserve">REHABILITACION DE PARQUE JARDIN MANGOS </t>
  </si>
  <si>
    <t>REHABILITACION DE PARQUE ICACOS</t>
  </si>
  <si>
    <t>COL. ICACOS</t>
  </si>
  <si>
    <t>REHABILTACION DE PARQUE DE LA REINA</t>
  </si>
  <si>
    <t xml:space="preserve">FRACC. HORNOS </t>
  </si>
  <si>
    <t>CONSTRUCCION DE PARQUE INCLUYENTE EL GOLFITO</t>
  </si>
  <si>
    <t>BANQUETAS Y GUARNICIONES</t>
  </si>
  <si>
    <t>REHABILITACION DE BANQUETAS Y GUARNICIONES EN BARRIOS HISTÓRICOS</t>
  </si>
  <si>
    <t>ML</t>
  </si>
  <si>
    <t>ALBERGUES</t>
  </si>
  <si>
    <t>REHABILITACION DE ALBERGUE PARA MUJERES EN SITUACION DE VIOLENCIA</t>
  </si>
  <si>
    <t>CENTROS CULTURALES O ARTÍSTICOS</t>
  </si>
  <si>
    <t>CONSTRUCCION DE CENTRO ARTISTICO DE INICIACION, ACAPCULCO G65</t>
  </si>
  <si>
    <t>CENTRO</t>
  </si>
  <si>
    <t>PUENTES</t>
  </si>
  <si>
    <t>CONSTRUCCION DE PUENTE PEATONAL EN ANDADOR UNO</t>
  </si>
  <si>
    <t>COL. CUMBRES DE FIGUEROA</t>
  </si>
  <si>
    <t xml:space="preserve">CONSTRUCCION DE PUENTE PEATONAL EN EN CANAL PLUVIAL </t>
  </si>
  <si>
    <t>PLAZAS CIVICAS</t>
  </si>
  <si>
    <t>REHABILITACION DE PLAZA CIVICA JUAN N.  AVAREZ</t>
  </si>
  <si>
    <t xml:space="preserve">REHABILITACION DE PLAZA CIVICA </t>
  </si>
  <si>
    <t xml:space="preserve">POB. BARRA VIEJA </t>
  </si>
  <si>
    <t>M3</t>
  </si>
  <si>
    <t>M2</t>
  </si>
  <si>
    <t xml:space="preserve">TECHADOS </t>
  </si>
  <si>
    <t>AMPLIACION DE CONSTRUCCION DE TECHADO EN ESPACIO MULTIDEPORTIVO</t>
  </si>
  <si>
    <t>CONSTRUCCION DE ALUMBRADO PUBLICO EN VARADEROS</t>
  </si>
  <si>
    <t>SAN PEDRO LAS PLAYAS</t>
  </si>
  <si>
    <t>LAGUNA DEL QUEMADO</t>
  </si>
  <si>
    <t>PLAN DE LOS AMATES</t>
  </si>
  <si>
    <t>POB. SAN PEDRO LAS PLAYAS</t>
  </si>
  <si>
    <t>POB. EL ARENAL</t>
  </si>
  <si>
    <t>POB. LAGUNA DEL QUEMADO</t>
  </si>
  <si>
    <t>POB. PLAN DE LOS AMATES</t>
  </si>
  <si>
    <t>LUMINARIA</t>
  </si>
  <si>
    <t>EMBARCADERO</t>
  </si>
  <si>
    <t>EMBARCADEROS</t>
  </si>
  <si>
    <t>CONSTRUCCION DE EMBARCADEROS</t>
  </si>
  <si>
    <t>DES RURAL</t>
  </si>
  <si>
    <t>CONSTRUCCIÓN DE CENTRO DE ACOPIO DE GRANOS BASICOS</t>
  </si>
  <si>
    <t>SISTEMA DE RIEGO TECNIFICADO</t>
  </si>
  <si>
    <t>CONSTRUCCIÓN DE CANALES DE RIEGO</t>
  </si>
  <si>
    <t>CONSTRUCCIÓN DE BORDOS AGRICOLAS</t>
  </si>
  <si>
    <t>HUAMUCHITOS</t>
  </si>
  <si>
    <t>PLAYONES DE SAN ISIDRO</t>
  </si>
  <si>
    <t>LA TESTARUDA</t>
  </si>
  <si>
    <t>SAN ISIDRO GALLINERO</t>
  </si>
  <si>
    <t>LA CONCEPCIÓN</t>
  </si>
  <si>
    <t>AGUA CALIENTE</t>
  </si>
  <si>
    <t>LA PROVIDENCIA</t>
  </si>
  <si>
    <t>PIEDRA IMAN</t>
  </si>
  <si>
    <t>LAS PAROTAS</t>
  </si>
  <si>
    <t>EL SALTO</t>
  </si>
  <si>
    <t>PAQUETE</t>
  </si>
  <si>
    <t>INFRAESTRUCTURA AGRÍCOLA</t>
  </si>
  <si>
    <t>VIVIENDA</t>
  </si>
  <si>
    <t>CONSTRUCCION DE PISO FIRME</t>
  </si>
  <si>
    <t>PISOS</t>
  </si>
  <si>
    <t>REHABILITACION DE CALLE  CON CONCRETO ASFALTICO DE AVENIDA VASCO NUÑEZ DE BALBOA TRAMO DE CALLE GABRIEL AVILES A CAPITAN MALA ESPINA</t>
  </si>
  <si>
    <t>REHABILITACION DE CALLE CON CONCRETO ASFALTICO DE CALLE MANUEL ACUÑA TRAMO DE AVENIDA DURANGO A AVENIDA CUAUHTEMOC</t>
  </si>
  <si>
    <t>REHABILITACION DE CALLE CON CONCRETO ASFALTICO DE CALLE NUEVO LEON TRAMO DE CALLE MICHOACAN A CALLE VICENTE GUERRERO</t>
  </si>
  <si>
    <t>REHABILITACION DE CALLE CON CONCRETO ASFALTICO DE AVENIDA VICENTE GUERRERO TRAMO DE CALLE IGNACIO MANUEL ALTAMIRANO A CALLE COLONIAL</t>
  </si>
  <si>
    <t xml:space="preserve">REHABILITACION DE CALLE CON CONCRETO ASFALTICO DE CALLE JUAN N. ALVAREZ TRAMO DE CALLE FRANCISCO VILLA A INICIO DE CONCRETO HIDRAULICO </t>
  </si>
  <si>
    <t>REHABILITACION DE CALLE CON CONCRETO ASFALTICO DE CALLE IGNACIO MANUEL ALTAMIRANO TRAMO DE AVENIDA VICENTE GUERRERO A CALLE JUAN N. ALVAREZ</t>
  </si>
  <si>
    <t>REHABILITACION DE CALLE CON CONCRETO ASFALTICO DE CALLE COLONIAL TRAMO DE AVENIDA VICENTE GUERRERO A AVENIDA CALZADA PIE DE LA CUESTA</t>
  </si>
  <si>
    <t>REHABILITACION DE CALLE CON CONCRETO ASFALTICO DE AVENIDA MONTE BLANCO TRAMO DE CALLE CERRO DE LAS CAMPANAS A CALLE CERRO AZUL</t>
  </si>
  <si>
    <t>REHABILITACION DE CALLE CON CONCRETO ASFALTICO DE CALLE DEL RETORNO</t>
  </si>
  <si>
    <t>REHABILITACION DE CALLE CON CONCRETO ASFALTICO DE CALLE CHIAPAS TRAMO DE CALLE IGNACIO VALLARTA A CALLE JALAPA</t>
  </si>
  <si>
    <t>REHABILITACION DE CALLE CON CONCRETO ASFALTICO DE AVENIDA DIEGO HURTADO DE MENDOZA AMBAS LATERALES</t>
  </si>
  <si>
    <t>REHABILITACION DE CALLE CON CONCRETO ASFALTICO DE AVENIDA CALZADA PIE DE LA CUESTA TRAMO DE CALLE AQUILES SERDAN A CALLE GRANJA MOTEL LA LUNA</t>
  </si>
  <si>
    <t>REHABILITACION DE CALLE CON CONCRETO ASFALTICO DE AVENIDA CUAUHTEMOC TRAMO "Y" A CALLE DEL TALLER</t>
  </si>
  <si>
    <t>REHABILITACION DE CALLE CON CONCRETO ASFALTICO DE CALLE RENE JUAREZ CISNEROS</t>
  </si>
  <si>
    <t>REHABILITACION DE CALLE CON CONCRETO ASFALTICO DE CALLE CORAL TRAMO DE AVENIDA FARALLON A AVENIDA UNIVERSIDAD</t>
  </si>
  <si>
    <t>REHABILITACION DE CALLE CON CONCRETO ASFALTICO DE CALLE CIRCUITO RODRIGO DE TRIANA</t>
  </si>
  <si>
    <t xml:space="preserve">REHABILITACION DE CALLE  CON CONCRETO ASFALTICO DE AVENIDA EJIDO </t>
  </si>
  <si>
    <t>REHABILITACION DE CALLE CON CONCRETO ASFALTICO DE AVENIDA FUERZA AEREA</t>
  </si>
  <si>
    <t>REHABILITACION DE CALLE CON CONCRETO ASFALTICO DE AVENIDA JUAN R ESCUDERO</t>
  </si>
  <si>
    <t>REHABILITACION DE CALLE CON CONCRETO ASFALTICO DE CALLE CHIHUAHUA TRAMO DE MANUEL ACUÑA A CALLE ARTICULO 27</t>
  </si>
  <si>
    <t xml:space="preserve">REHABILITACION DE CALLE CON CONCRETO ASFALTICO DE AVENIDA LA SUIZA </t>
  </si>
  <si>
    <t>REHABILITACION DE CALLE CON CONCRETO ASFALTICO DE AVENIDA ADOLFO LOPEZ MATEOS</t>
  </si>
  <si>
    <t>REHABILITACION DE CALLE CON CONCRETO ASFALTICO DE CALLE SAN MARTIN (CAMINO VIEJO A CALETA)</t>
  </si>
  <si>
    <t xml:space="preserve">REHABILITACION DE CALLE CON CONCRETO ASFALTICO DE CALLE PRIVADA DE SAN MARCOS </t>
  </si>
  <si>
    <t xml:space="preserve">REHABILITACION DE CALLE CON CONCRETO ASFALTICO DE EJE CENTRAL VICENTE GUERRERO </t>
  </si>
  <si>
    <t>REHABILITACION DE CALLE CON CONCRETO ASFALTICO DE CALLE MOTU TABU</t>
  </si>
  <si>
    <t>REHABILITACION DE CALLE CON CONCRETO ASFALTICO DE AVENIDA MEXICO</t>
  </si>
  <si>
    <t>REHABILITACION DE CALLE CON CONCRETO ASFALTICO DE CALLE CARACOL</t>
  </si>
  <si>
    <t>REHABILITACION DE CALLE CON CONCRETO ASFALTICO DE CALLE OAXACA</t>
  </si>
  <si>
    <t>REHABILITACION DE CALLE CON CONCRETO ASFALTICO DE AVENIDA BAJA CALIFORNIA</t>
  </si>
  <si>
    <t>REHABILITACION DE CALLE CON CONCRETO ASFALTICO DE CALLE BORA BORA</t>
  </si>
  <si>
    <t xml:space="preserve">REHABILITACION DE CALLE CON CONCRETO ASFALTICO DE CALLE FELIPE II </t>
  </si>
  <si>
    <t>REHABILITACION DE CALLE CON CONCRETO ASFALTICO DE CALLE GENARO VAZQUEZ (COMANDANTE RAFAEL IZAGUIRRE)</t>
  </si>
  <si>
    <t xml:space="preserve">REHABILITACION DE CALLE CON CONCRETO HIDRAULICO DE CALLE JOSE GERVACIO 2 TRAMO DE PRENDAMEX ZAPATA A BEMER MOTOR </t>
  </si>
  <si>
    <t>REHABILITACION DE CALLE CON CONCRETO HIDRAULICO DE CALLE DEL FUTBOL TRAMO DEL BOULEVARD VICENTE GUERRERO AL CERESO</t>
  </si>
  <si>
    <t>REHABILITACION DE CALLE CON CONCRETO HIDRAULICO DE BOULEVARD VICENTE GUERRERO FRENTE AL PANTEON LAS CRUCES</t>
  </si>
  <si>
    <t xml:space="preserve">REHABILITACION DE CALLE CON CONCRETO HIDRAULICO DE CALLE SOCRATES DE CALLE MARACAS A CALLE ANIBAL </t>
  </si>
  <si>
    <t>REHABILITACION DE CALLE CON CONCRETO HIDRAULICO DE AVENIDA MEXICO TRAMO DE CALLE POPOCATEPETL A CALLE CUMBRES</t>
  </si>
  <si>
    <t>REHABILITACION DE CALLE CON CONCRETO HIDRAULICO DE CALLE FRANCISCO JAVIER MINA TRAMO DE AVENIDA CUAUHTEMOC A CALLE MORELOS</t>
  </si>
  <si>
    <t>REHABILITACION DE CALLE CON CONCRETO HIDRAULICO DE CALLE VELAZQUEZ DE LEON TRAMO DE CALLE FRANCISCO JAVIER MINA A AVENIDA CUAUHTEMOC</t>
  </si>
  <si>
    <t>REHABILITACION DE CALLE CON CONCRETO HIDRAULICO DE CALLE PARIAN TRAMO DE CALLE VELAZQUEZ DE LEON A CALLE BELISARIO DOMINGUEZ</t>
  </si>
  <si>
    <t>REHABILITACION DE CALLE CON CONCRETO HIDRAULICO DE CALLE ALTA QUEBRADA TRAMO DEL BOULEVARD VICENTE GUERRERO A CALLE LAZARO CARDENAS</t>
  </si>
  <si>
    <t>REHABILITACION DE CALLE CON CONCRETO HIDRAULICO DE CALLE DE LA PINZONA TRAMO DE GASOLINERIA MANZANILLO A CALLE INALAMBRICA</t>
  </si>
  <si>
    <t>REHABILITACION DE CALLE CON CONCRETO HIDRAULICO DE CALLE MONTE NEGRO Y CALLE MONTE CARLO TRAMO DE AVENIDA DEL TANQUE  A AVENIDA CUAUHTEMOC</t>
  </si>
  <si>
    <t>REHABILITACION DE CALLE CON CONCRETO HIDRAULICO DE CALLE HUMBOLT TRAMO DE CALLE AQUILES SERDAN A AVENIDA CUAUHTEMOC</t>
  </si>
  <si>
    <t>REHABILITACION DE CALLE CON CONCRETO HIDRAULICO DE CALLE GRANJAS TRAMO DE OXXO ALTA LOMA A OXXO GRANJAS MOZIMBA</t>
  </si>
  <si>
    <t>REHABILITACION DE CALLE CON CONCRETO HIDRAULICO DE CALLE VISTA BRISA</t>
  </si>
  <si>
    <t>REHABILITACION DE CALLE CON CONCRETO HIDRAULICO DE CALLE LAZARO CARDENAS TRAMO DE CALLE ALTA QUEBRADA AL PUENTE ROTO</t>
  </si>
  <si>
    <t>REHABILITACION DE CALLE CON CONCRETO HIDRAULICO DE AVENIDA JUAN R ESCUDERO TRAMO DE BOULEVARD VICENTE GUERRERO A MONUMENTO JUAN N. ALVAREZ</t>
  </si>
  <si>
    <t>REHABILITACION DE CALLE CON CONCRETO HIDRAULICO DE CALLE JUAN RODRIGUEZ CABRILLO TRAMO DE AURRERA COSTERA A AVENIDA CUAUHTEMOC</t>
  </si>
  <si>
    <t>REHABILITACION DE CALLE CON CONCRETO HIDRAULICO DE CALLE 6 DE ENERO</t>
  </si>
  <si>
    <t>REHABILITACION DE CALLE CON CONCRETO HIDRAULICO DE CALLE CUAUHTEMOC</t>
  </si>
  <si>
    <t>REHABILITACION DE CALLE CON CONCRETO HIDRAULICO DE AVENIDA JOSE MARTI Y CALLE DEL CANAL</t>
  </si>
  <si>
    <t>REHABILITACION DE CALLE CON CONCRETO HIDRAULICO DE CALLE TENIENTE GABRIEL CRUZ DIAZ</t>
  </si>
  <si>
    <t>REHABILITACION DE CALLE CON CONCRETO HIDRAULICO DE CALLE BRASIL</t>
  </si>
  <si>
    <t>REHABILITACION DE CALLE CON CONCRETO HIDRAULICO DE CALLE VENEZUELA</t>
  </si>
  <si>
    <t>REHABILITACION DE CALLE CON CONCRETO HIDRAULICO DE CALLE COZUMEL</t>
  </si>
  <si>
    <t>REHABILITACION DE CALLE CON CONCRETO HIDRAULICO DE AVENIDA CUAUHTEMOC "Y" TRAMO DE CALLE TLACAELEL A CALLE ANAHUAC</t>
  </si>
  <si>
    <t>REHABILITACION DE CALLE CON CONCRETO HIDRAULICO DE CALLE CIRCUITO INTERIOR TRAMO DE CALLE NICOLAS BRAVO A CALLE OSA MAYOR</t>
  </si>
  <si>
    <t>REHABILITACION DE CALLE CON CONCRETO HIDRAULICO DE AVENIDA GRAN VIA TROPICAL TRAMO DE MONUMENTO A AGUSTIN LARA A PUNTA GRIFO</t>
  </si>
  <si>
    <t>REHABILITACION DE CALLE CON CONCRETO HIDRAULICO DE AVENIDA LA SUIZA TRAMO DE AVENIDA COSTERA MIGUEL ALEMAN A PRIVADA FARALLON</t>
  </si>
  <si>
    <t>REHABILITACION DE CALLE CON CONCRETO HIDRAULICO DE CALLE NERON TRAMO DE CALLE SOCRATES A CALLE DELICIAS</t>
  </si>
  <si>
    <t>REHABILITACION DE CALLE CON CONCRETO HIDRAULICO DE CALLE 5 DE MAYO TRAMO DE AVENIDA CUAUHTEMOC A 7 ESQUINAS</t>
  </si>
  <si>
    <t>REHABILITACION DE CALLE CON CONCRETO HIDRAULICO DE CALLE AFRICA DEL VALLE TRAMO DE AVENIDA CUAUHTEMOC A AVENIDA FARALLON</t>
  </si>
  <si>
    <t>REHABILITACION DE CALLE CON CONCRETO HIDRAULICO DE AVENIDA RANCHO ACAPULCO TRAMO DE AVENIDA FARALLON A CARRETERA NACIONAL MEXICO - ACAPULCO</t>
  </si>
  <si>
    <t>REHABILITACION DE CALLE CON CONCRETO HIDRAULICO DE CALLE DAVID PORTER TRAMO DE CALLE HORACIO NELSON A CALLE SEBASTIAN HOLZINGER</t>
  </si>
  <si>
    <t>REHABILITACION DE CALLE CON CONCRETO HIDRAULICO DE CALLE TRINCHERAS TRAMO DE AVENIDA MEXICO A CONDOMINIO SANTA LUCIA</t>
  </si>
  <si>
    <t>REHABILITACION DE CALLE CON CONCRETO HIDRAULICO DE CALLE FLAMINGOS TRAMO DE CALLE OASIS A CALLE TAMBUCO</t>
  </si>
  <si>
    <t>REHABILITACION DE CALLE CON CONCRETO HIDRAULICO DE AVENIDA SOLIDARIDAD TRAMO DE FACULTAD DE MEDICINA A AVENIDA RUIZ MASSIEU</t>
  </si>
  <si>
    <t>REHABILITACION DE CALLE CON CONCRETO HIDRAULICO DE CALLE BOLIVIA TRAMO DE CALLE ARGENTINA A CALLE COLOMBIA</t>
  </si>
  <si>
    <t>REHABILITACION DE CALLE CON CONCRETO HIDRAULICO DE CALLE NICOLAS BRAVO</t>
  </si>
  <si>
    <t>REHABILITACION DE CALLE CON CONCRETO HIDRAULICO DE CALLE DEL VENADO</t>
  </si>
  <si>
    <t>REHABILITACION DE CALLE CON CONCRETO HIDRAULICO DE CALLE IGNACIO COMONFORT, CALLE JUAN N ALVAREZ Y ELIGIO ROMERO</t>
  </si>
  <si>
    <t>FRACCIONAMIENTO HORNOS</t>
  </si>
  <si>
    <t>FRACCIONAMIENTO HORNOS INSURGENTES</t>
  </si>
  <si>
    <t>FRACCIONAMIENTO LAS PLAYAS</t>
  </si>
  <si>
    <t>FRACCIONAMIENTO LIBERTADORES</t>
  </si>
  <si>
    <t>FRACCIONAMIENTO MARROQUIN</t>
  </si>
  <si>
    <t>FRACCIONAMIENTO HORNOS INSURGENES</t>
  </si>
  <si>
    <t>FRACCIONAMIENTO VISTA BRISA</t>
  </si>
  <si>
    <t>COL. BALCONES DE COSTA AZUL</t>
  </si>
  <si>
    <t xml:space="preserve">COL. CUMBRES </t>
  </si>
  <si>
    <t>COL. LAS CRUCES</t>
  </si>
  <si>
    <t>CENTROS DE DESARROLLO COMUNITARIO</t>
  </si>
  <si>
    <t>SEÑALETICA</t>
  </si>
  <si>
    <t>CONSERVACION Y MANTTO</t>
  </si>
  <si>
    <t>CAMINOS</t>
  </si>
  <si>
    <t>MANTENIMIENTO DE CAMINO RURAL DEL POB CRUCES DE CACAHUATEPEC</t>
  </si>
  <si>
    <t>MANTENIMIENTO DE CAMINO RURAL DEL POB EL RINCON</t>
  </si>
  <si>
    <t>MANTENIMIENTO DE CAMINO RURAL DEL POB LOS LIMONES</t>
  </si>
  <si>
    <t>MANTENIMIENTO DE CAMINO RURAL DEL POB BARRIO NUEVO DE LOS MUERTOS</t>
  </si>
  <si>
    <t>MANTENIMIENTO DE CAMINO RURAL DEL POB HUAMUCHITOS</t>
  </si>
  <si>
    <t>MANTENIMIENTO DE CAMINO RURAL DEL POB APANHUAC</t>
  </si>
  <si>
    <t>MANTENIMIENTO DE CAMINO RURAL DEL POB ESPINALILLO</t>
  </si>
  <si>
    <t>MANTENIMIENTO DE CAMINO RURAL DEL POB EL CANTON</t>
  </si>
  <si>
    <t>MANTENIMIENTO DE CAMINO RURAL DEL POB CACAHUATEPEC</t>
  </si>
  <si>
    <t>MANTENIMIENTO DE CAMINO RURAL DEL POB EL CARRIZO</t>
  </si>
  <si>
    <t>MANTENIMIENTO DE CAMINO RURAL DEL POB KM 30</t>
  </si>
  <si>
    <t>MANTENIMIENTO DE CAMINO RURAL DEL POB LAS JOYAS</t>
  </si>
  <si>
    <t>MANTENIMIENTO DE CAMINO RURAL DEL POB SABANILLAS</t>
  </si>
  <si>
    <t>MANTENIMIENTO DE CAMINO RURAL DEL POB EJIDO NUEVO</t>
  </si>
  <si>
    <t>MANTENIMIENTO DE CAMINO RURAL DEL POB DOS ARROYOS</t>
  </si>
  <si>
    <t>MANTENIMIENTO DE CAMINO RURAL DEL POB LOS HUAJES</t>
  </si>
  <si>
    <t>MANTENIMIENTO DE CAMINO RURAL EL RIO DEL POB ALTOS DEL CAMARON</t>
  </si>
  <si>
    <t>MANTENIMIENTO DE CAMINO RURAL DEL POB AGUA DE PERRO</t>
  </si>
  <si>
    <t>MANTENIMIENTO DE CAMINO RURAL DEL POB SAN MARTIN EL JOVERO</t>
  </si>
  <si>
    <t>MANTENIMIENTO DE CAMINO RURAL DEL POB PIEDRA IMAN</t>
  </si>
  <si>
    <t>MANTENIMIENTO DE CAMINO RURAL DEL POB LA PROVIDENCIA</t>
  </si>
  <si>
    <t>MANTENIMIENTO DE CAMINO RURAL DEL POB LAS MARIAS</t>
  </si>
  <si>
    <t>MANTENIMIENTO DE CAMINO RURAL DEL POB XALTIANGUIS</t>
  </si>
  <si>
    <t>MANTENIMIENTO DE CAMINO RURAL DEL POB SAN PEDRO CACAHUATEPEC</t>
  </si>
  <si>
    <t>MANTENIMIENTO DE CAMINO RURAL DEL POB AMATILLO</t>
  </si>
  <si>
    <t>MANTENIMIENTO DE CAMINO RURAL DEL POB OAXAQUILLAS</t>
  </si>
  <si>
    <t>MANTENIMIENTO DE CAMINO RURAL DEL POB EL RANCHITO</t>
  </si>
  <si>
    <t>MANTENIMIENTO DE CAMINO RURAL DEL POB SALSIPUEDES</t>
  </si>
  <si>
    <t>MANTENIMIENTO DE CAMINO RURAL DEL POB TASAJERAS</t>
  </si>
  <si>
    <t>MANTENIMIENTO DE CAMINO RURAL DEL POB AGUAS CALIENTES</t>
  </si>
  <si>
    <t>MANTENIMIENTO DE CAMINO RURAL DEL POB LA CONCEPCION</t>
  </si>
  <si>
    <t>MANTENIMIENTO DE CAMINO RURAL DEL POB PAROTILLAS</t>
  </si>
  <si>
    <t>MANTENIMIENTO DE CAMINO RURAL DEL POB RANCHO LAS MARIAS</t>
  </si>
  <si>
    <t>MANTENIMIENTO DE CAMINO RURAL DEL POB LAS PAROTAS</t>
  </si>
  <si>
    <t>MANTENIMIENTO DE CAMINO RURAL DEL POB POCHOTLAXCO</t>
  </si>
  <si>
    <t>MANTENIMIENTO DE CAMINO RURAL DEL POB LAS PLAZUELAS</t>
  </si>
  <si>
    <t>MANTENIMIENTO DE CAMINO RURAL DEL POB LA TESTARUDA</t>
  </si>
  <si>
    <t>MANTENIMIENTO DE CAMINO RURAL DEL POB PLAYONES DE SAN ISIDRO</t>
  </si>
  <si>
    <t>MANTENIMIENTO DE CAMINO RURAL DEL POB SAN ISIDRO GALLINERO</t>
  </si>
  <si>
    <t>MANTENIMIENTO DE CAMINO RURAL DEL POB LAS OLLITAS</t>
  </si>
  <si>
    <t>MANTENIMIENTO DE CAMINO RURAL DEL POB SAN JOSE CACAHUATEPEC</t>
  </si>
  <si>
    <t>MANTENIMIENTO DE CAMINO RURAL DEL POB GARRAPATAS</t>
  </si>
  <si>
    <t>MANTENIMIENTO DE CAMINO RURAL DEL POB TEXCA</t>
  </si>
  <si>
    <t>MANTENIMIENTO DE CAMINO RURAL DEL POB EL PELILLO</t>
  </si>
  <si>
    <t>MANTENIMIENTO DE CAMINO RURAL DEL POB PUEBLO MADERO (EL PLAYON)</t>
  </si>
  <si>
    <t>MANTENIMIENTO DE CAMINO RURAL DEL POB HUAJINTEPEC</t>
  </si>
  <si>
    <t>MANTENIMIENTO DE CAMINO RURAL DEL POB AMATEPEC</t>
  </si>
  <si>
    <t>MANTENIMIENTO DE CAMINO RURAL DEL POB EL BEJUCO</t>
  </si>
  <si>
    <t>MANTENIMIENTO DE CAMINO RURAL DEL POB LOMAS DEL AIRE</t>
  </si>
  <si>
    <t>MANTENIMIENTO DE CAMINO RURAL DEL POB LAS CHANECAS</t>
  </si>
  <si>
    <t>MANTENIMIENTO DE CAMINO RURAL DEL POB LA ESTACION</t>
  </si>
  <si>
    <t>MANTENIMIENTO DE CAMINO RURAL DEL POB CERRO DE PIEDRA</t>
  </si>
  <si>
    <t>MANTENIMIENTO DE CAMINO RURAL DEL POB ARROYO VERDE</t>
  </si>
  <si>
    <t>MANTENIMIENTO DE CAMINO RURAL DEL POB LOS ILAMOS</t>
  </si>
  <si>
    <t>MANTENIMIENTO DE CAMINO RURAL DEL POB KM 21</t>
  </si>
  <si>
    <t>MANTENIMIENTO DE CAMINO RURAL DEL POB KM 39</t>
  </si>
  <si>
    <t>MANTENIMIENTO DE CAMINO RURAL DEL POB LAS TORTOLITAS</t>
  </si>
  <si>
    <t>MANTENIMIENTO DE CAMINO RURAL DEL POB LOMA LARGA</t>
  </si>
  <si>
    <t>MANTENIMIENTO DE CAMINO RURAL DEL POB EL ZAPOTE</t>
  </si>
  <si>
    <t>MANTENIMIENTO DE CAMINO RURAL DEL POB LA ARENA</t>
  </si>
  <si>
    <t>MANTENIMIENTO DE CAMINO RURAL DEL POB EL VELADERO</t>
  </si>
  <si>
    <t>MANTENIMIENTO DE CAMINO RURAL DEL POB. EL CAMPANARIO</t>
  </si>
  <si>
    <t xml:space="preserve">MANTENIMIENTO DE CAMINO RURAL DEL POB .APALANI </t>
  </si>
  <si>
    <t>POBLADO EL CAMPANARIO</t>
  </si>
  <si>
    <t>POBLADO APALANI</t>
  </si>
  <si>
    <t>POBLADO CRUCES DE CACAHUATEPEC</t>
  </si>
  <si>
    <t>POBLADO EL RINCON</t>
  </si>
  <si>
    <t>POBLADO LOS LIMONES</t>
  </si>
  <si>
    <t>POBLADO BARRIO NUEVO DE LOS MUERTOS</t>
  </si>
  <si>
    <t>POBLADO HUAMUCHITOS</t>
  </si>
  <si>
    <t>POBLADO APANHUAC</t>
  </si>
  <si>
    <t>POBLADO ESPINALILLO</t>
  </si>
  <si>
    <t>POBLADO EL CANTON</t>
  </si>
  <si>
    <t>POBLADO CACAHUATEPEC</t>
  </si>
  <si>
    <t>POBLADO EL CARRIZO</t>
  </si>
  <si>
    <t>POBLADO KILOMETRO 30</t>
  </si>
  <si>
    <t>POBLADO LAS JOYAS</t>
  </si>
  <si>
    <t xml:space="preserve"> POBLADO SABANILLAS</t>
  </si>
  <si>
    <t>POBLADO EJIDO NUEVO</t>
  </si>
  <si>
    <t xml:space="preserve"> POBLADO DOS ARROYOS</t>
  </si>
  <si>
    <t>POBLADO LOS HUAJES</t>
  </si>
  <si>
    <t>POBLADO ALTOS DEL CAMARON</t>
  </si>
  <si>
    <t>POBLADO AGUA DE PERRO</t>
  </si>
  <si>
    <t xml:space="preserve"> POBLADO SAN MARTIN EL JOVERO</t>
  </si>
  <si>
    <t>POBLADO PIEDRA IMAN</t>
  </si>
  <si>
    <t xml:space="preserve"> POBLADO LA PROVIDENCIA</t>
  </si>
  <si>
    <t>POBLADO LAS MARIAS</t>
  </si>
  <si>
    <t>POBLADO XALTIANGUIS</t>
  </si>
  <si>
    <t>POBLADO SAN PEDRO CACAHUATEPEC</t>
  </si>
  <si>
    <t xml:space="preserve"> POBLADO AMATILLO</t>
  </si>
  <si>
    <t xml:space="preserve"> POBLADO OAXAQUILLAS</t>
  </si>
  <si>
    <t>POBLADO EL RANCHITO</t>
  </si>
  <si>
    <t>POBLADO SALSIPUEDES</t>
  </si>
  <si>
    <t xml:space="preserve"> POBLADO TASAJERAS</t>
  </si>
  <si>
    <t>POBLADO AGUAS CALIENTES</t>
  </si>
  <si>
    <t>POBLADO LA CONCEPCION</t>
  </si>
  <si>
    <t xml:space="preserve"> POBLADO PAROTILLAS</t>
  </si>
  <si>
    <t>POBLADO RANCHO LAS MARIAS</t>
  </si>
  <si>
    <t>POBLADO LAS PAROTAS</t>
  </si>
  <si>
    <t>POBLADO POCHOTLAXCO</t>
  </si>
  <si>
    <t xml:space="preserve">POBLADO LAS PLAZUELAS </t>
  </si>
  <si>
    <t>POBLADO LA TESTARUDA</t>
  </si>
  <si>
    <t>POBLADO PLAYONES DE SAN ISIDRO</t>
  </si>
  <si>
    <t xml:space="preserve"> POBLADO SAN ISIDRO EL GALLINERO</t>
  </si>
  <si>
    <t>POBLADO LAS OLLITAS</t>
  </si>
  <si>
    <t>POBLADO SAN JOSE CACAHUATEPEC</t>
  </si>
  <si>
    <t>POBLADO GARRAPATAS</t>
  </si>
  <si>
    <t>POBLADO TEXCA</t>
  </si>
  <si>
    <t>POBLADO EL PELILLO</t>
  </si>
  <si>
    <t>POBLADO PUEBLO MADERO (EL PLAYON)</t>
  </si>
  <si>
    <t>POBLADO HUAJINTEPEC</t>
  </si>
  <si>
    <t>POBLADO AMATEPEC</t>
  </si>
  <si>
    <t>POBLADO EL BEJUCO</t>
  </si>
  <si>
    <t>POBLADO LOMAS DEL AIRE</t>
  </si>
  <si>
    <t>POBLADO LAS CHANECAS</t>
  </si>
  <si>
    <t xml:space="preserve"> POBLADO LA ESTACION</t>
  </si>
  <si>
    <t>POBLADO CERRO DE PIEDRA</t>
  </si>
  <si>
    <t>POBLADO ARROYO VERDE</t>
  </si>
  <si>
    <t>POBLADO LOS ILAMOS</t>
  </si>
  <si>
    <t xml:space="preserve"> POBLADO LOMA LARGA</t>
  </si>
  <si>
    <t>POBLADO LAS TORTOLITAS</t>
  </si>
  <si>
    <t>POBLADO EL ZAPOTE</t>
  </si>
  <si>
    <t>POBLADO LA ARENA</t>
  </si>
  <si>
    <t>POBLADO EL VELADERO</t>
  </si>
  <si>
    <t>POBLADO KILOMETRO 21</t>
  </si>
  <si>
    <t>POBLADO KILOMETRO 39</t>
  </si>
  <si>
    <t>KM</t>
  </si>
  <si>
    <t>INFAESTRUCTRA PECUARIA</t>
  </si>
  <si>
    <t>MEJORAMIENTO DE VIVIENDA</t>
  </si>
  <si>
    <t>AJUSTE DE 9997.56 POR SOBREGIRADO EL MONTO TOTAL DE 55 MDP</t>
  </si>
  <si>
    <t>CONSTRUCCION DE CALLES Y ANDADORES (OBRA COMUNITARIA)</t>
  </si>
  <si>
    <t>INFRAESTRUCTURA PECUARIA</t>
  </si>
  <si>
    <t>INFRAESTRUCTURA RURAL</t>
  </si>
  <si>
    <t xml:space="preserve">CONSTRUCCION DE MURO DE CONTENCION EN PANTEON MUNICIPAL </t>
  </si>
  <si>
    <t xml:space="preserve">POB, EJIDO NUEVO </t>
  </si>
  <si>
    <t>MERCADOS</t>
  </si>
  <si>
    <t>REHABILITACION DE MERCADO EL PARASAL</t>
  </si>
  <si>
    <t xml:space="preserve">REHABILITACION DE MERCADOS </t>
  </si>
  <si>
    <t>COL. AMPL. GUADALUPANA</t>
  </si>
  <si>
    <t>COL. AMPL. LOS LIRIOS</t>
  </si>
  <si>
    <t>COL. ALIANZA POPULAR</t>
  </si>
  <si>
    <t xml:space="preserve">COL. INDUSTRIAL </t>
  </si>
  <si>
    <t>COL. IZAZAGA</t>
  </si>
  <si>
    <t xml:space="preserve">COL. JACARANDAS </t>
  </si>
  <si>
    <t xml:space="preserve">COL. LAS PAROTAS </t>
  </si>
  <si>
    <t>PAVIMENTACION DE CALLE RIO COLORADO</t>
  </si>
  <si>
    <t>COL. LOS MANANTIALES</t>
  </si>
  <si>
    <t xml:space="preserve">COL. LOS LIRIOS </t>
  </si>
  <si>
    <t xml:space="preserve">POB. SAN PEDRO LAS PLAYAS </t>
  </si>
  <si>
    <t>POB. TRES PALOS</t>
  </si>
  <si>
    <t>POB. XOLAPA</t>
  </si>
  <si>
    <t>U. HAB. ADOLFO LOPEZ MATEOS</t>
  </si>
  <si>
    <t>EQUIPAMIENTO DE SALAS DE EXTRACCION DE MIEL</t>
  </si>
  <si>
    <t>EQUIPAMIENTO</t>
  </si>
  <si>
    <t>EQUIPAMIENTO DE SALAS DE EXTRACCION DE MIEL COLMENAS</t>
  </si>
  <si>
    <t>EQUIPAMIENTO DE SALAS DE EXTRACCION DE MIEL EXTRACTOR MANUAL</t>
  </si>
  <si>
    <t>ALTO DEL CAMARON</t>
  </si>
  <si>
    <t>COLONIA GUERRERO LOS HUAJES</t>
  </si>
  <si>
    <t>TEXCA</t>
  </si>
  <si>
    <t>XALTIANGUIS</t>
  </si>
  <si>
    <t>TRES PALOS</t>
  </si>
  <si>
    <t>NICOLAS BRAVO</t>
  </si>
  <si>
    <t>DOS ARROYOS</t>
  </si>
  <si>
    <t>RANCHO LAS MARIAS</t>
  </si>
  <si>
    <t>LA CONCEPCION</t>
  </si>
  <si>
    <t>KILOMETRO 40</t>
  </si>
  <si>
    <t>CACAHUATEPEC</t>
  </si>
  <si>
    <t>EQUIPO</t>
  </si>
  <si>
    <t>EL ARENAL</t>
  </si>
  <si>
    <t>EL BEJUCO</t>
  </si>
  <si>
    <t>CONSTRUCCON DE CENTRO DE ACOPIO DE GANADO BOVINO</t>
  </si>
  <si>
    <t>CONSTRUCCION DE INSTALACIONES PECUARIAS PARA GANADO BOVINO (CORRAL DE MANEJO)</t>
  </si>
  <si>
    <t>SABANILLAS</t>
  </si>
  <si>
    <t>EJIDO NUEVO</t>
  </si>
  <si>
    <t>KILOMETRO 30</t>
  </si>
  <si>
    <t>KILOMETRO 39</t>
  </si>
  <si>
    <t>CERRO DE PIEDRA</t>
  </si>
  <si>
    <t>LOMAS DE CHAPULTEPEC</t>
  </si>
  <si>
    <t>CAMPANARIO</t>
  </si>
  <si>
    <t>LA ESTACION</t>
  </si>
  <si>
    <t>XOLAPA</t>
  </si>
  <si>
    <t>AMATEPEC</t>
  </si>
  <si>
    <t>CORRAL</t>
  </si>
  <si>
    <t>CONSTRUCCION DE INSTALACIONES PECUARIAS PARA GANADO BOVINO (GALERAS)</t>
  </si>
  <si>
    <t>APANHUAC (Apanguaque)</t>
  </si>
  <si>
    <t>POCHOTLAXCO</t>
  </si>
  <si>
    <t>AGUAS CALIENTES</t>
  </si>
  <si>
    <t>ARROYO VERDE</t>
  </si>
  <si>
    <t>HUAJINTE´PEC</t>
  </si>
  <si>
    <t>GALERA</t>
  </si>
  <si>
    <t xml:space="preserve">JAULAS </t>
  </si>
  <si>
    <t>AMPLIACION DE INSTALACIONES PECUARIAS PARA GANADO PORCINO (JAULAS DE MATERNIDAD)</t>
  </si>
  <si>
    <t>AMPLIACION DE INSTALACIONES PECUARIAS PARA GANADO PORCINO  (BIODIGESTORES)</t>
  </si>
  <si>
    <t>BIODIGESTOR</t>
  </si>
  <si>
    <t>CONSTRUCCION DE INSTALACIONES PECUARIAS PARA GANADO BOVINO (COMEDEROS)</t>
  </si>
  <si>
    <t>LOC COYOTES</t>
  </si>
  <si>
    <t>EL RINCON</t>
  </si>
  <si>
    <t>LOMAS DE SAN JUAN</t>
  </si>
  <si>
    <t>COMEDERO</t>
  </si>
  <si>
    <t>CONSTRUCCION DE RED DE AGUA POTABLE EN CALLE PRINCIPAL</t>
  </si>
  <si>
    <t>COL. 6 DE AGOSTO</t>
  </si>
  <si>
    <t>CONSTRUCCION DE RED DE AGUA POTABLE EN CALLE RUMBO A LA PESCA GANADERA COMUNITARIA</t>
  </si>
  <si>
    <t>CONSTRUCCION DE RED DE AGUA POTABLECALLE 4</t>
  </si>
  <si>
    <t xml:space="preserve">CONSTRUCCION DE RED DE AGUA POTABLE EN CALLE CUATETE </t>
  </si>
  <si>
    <t>COL. PLAYA HERMOSA</t>
  </si>
  <si>
    <t>CONSTRUCCION DE RED DE DISTRIBUCION DE AGUA POTABE EN CALLE SIN SOMBRE ENTRONQUE CON CALLE A LA LAGUNA</t>
  </si>
  <si>
    <t>POB. LOS ORGANOS DE JUAN R. ESCUDERO</t>
  </si>
  <si>
    <t>CONSTRUCCION DE RED DE AGUA POTABLE EN CALLE SIN NOMBRE ATRÁS DEL CENTRO DE SALUD</t>
  </si>
  <si>
    <t>POB. AGUA DE PERRO</t>
  </si>
  <si>
    <t>CONSTRUCCION DE RED DE AGUA POTABLE EN CALLE CAMINO A LAS PILAS</t>
  </si>
  <si>
    <t>CONSTRUCCION DE RED DE AGUA POTABLE EN CALLE RIO PAPAGAYO</t>
  </si>
  <si>
    <t>POB. GUERRERO LOS HUAJES</t>
  </si>
  <si>
    <t>CONSTRUCCION DE RED DE AGUA POTABLE EN CALLE EL TORIL</t>
  </si>
  <si>
    <t>CONSTRUCCION DE RED DE AGUA POTABLE EN  CALLE PEDREGOSO, COL. MIRAFLORES</t>
  </si>
  <si>
    <t>POB. EL PEDREGOSO</t>
  </si>
  <si>
    <t>POB. KILOMETRO 21</t>
  </si>
  <si>
    <t>CONSTRUCCION DE RED DE AGUA POTABLE EN  CALLE 1ER. CONGRESO DE ANAHUAC</t>
  </si>
  <si>
    <t>CONSTRUCCION DE RED DE AGUA POTABLE EN CALLE  OTHON SALAZAR</t>
  </si>
  <si>
    <t xml:space="preserve">CONSTRUCCION DE RED DE AGUA POTABLE EN CALLE RIO GRANDE </t>
  </si>
  <si>
    <t>CONSTRUCCION DE RED DE AGUA POTABLE EN CALLE PRICIPAL</t>
  </si>
  <si>
    <t>CONSTRUCCION DE RED DE AGUA POTABLE EN CALLE LA PARRA</t>
  </si>
  <si>
    <t>POB. KILOMETRO 42</t>
  </si>
  <si>
    <t>CONSTRUCCION DE RED DE AGUA POTABLE EN ANDADOR CATEDRAL</t>
  </si>
  <si>
    <t>POB. LA SABANA</t>
  </si>
  <si>
    <t>POB. LOMAS DEL AIRE</t>
  </si>
  <si>
    <t>CONSTRUCCION DE RED DE AGUA POTABLE EN CALLE RIO OSUMACINTA COL. NUEVA VENTURA</t>
  </si>
  <si>
    <t>CONSTRUCCION DE RED DE DISTRIBUCION DE AGUA POTABLE EN CALLE MERCEDES CALVO DE ASTUDILLO</t>
  </si>
  <si>
    <t>CONSTRUCCION DE RED DE AGUA POTABLE EN CALLE DEL PANTEON</t>
  </si>
  <si>
    <t>CONSTRUCCION DE RED DE EN CALLE VICENTE GUERRERO</t>
  </si>
  <si>
    <t>CONSTRUCCION DE RED DE AGUA POTABLE EN CALLE  LA IGLESIA</t>
  </si>
  <si>
    <t>CONSTRUCCION DE RED DE AGUA POTABLE EN CALLE 16 DE SEPTIEMBRE</t>
  </si>
  <si>
    <t>POB. PIEDRA IMAN</t>
  </si>
  <si>
    <t>CONSTRUCCION DE RED DE AGUA POTABLE EN CALLE QUEBRADORA</t>
  </si>
  <si>
    <t>POB. PUERTO MARQUES</t>
  </si>
  <si>
    <t>CONSTRUCCION DE RED DE AGUA POTABLE EN CALLE VISTA HERMOSA</t>
  </si>
  <si>
    <t>CONSTRUCCION DE RED DE AGUA POTABLE EN CALLE  ANDRES DE QUINTANAROO</t>
  </si>
  <si>
    <t>CONSTRUCCION DE RED DE AGUA POTABLE EN CALLE  PRINCIPAL</t>
  </si>
  <si>
    <t>CONSTRUCCION DE RED DE AGUA POTABLE EN CALLE  AMADO NERVO</t>
  </si>
  <si>
    <t>POB. TUNCINGO</t>
  </si>
  <si>
    <t>CONSTRUCCION DE RED DE AGUA POTABLE EN CALLE   FORTIN</t>
  </si>
  <si>
    <t>CONSTRUCCION DE RED DE AGUA POTABLE EN CALLE  CAMINO AL CENTRO DE SALUD</t>
  </si>
  <si>
    <t xml:space="preserve">CONSTRUCCION DE RED DE AGUA POTABLEDE CALLE DE LA LAGUNA </t>
  </si>
  <si>
    <t>CONSTRUCCION DE RED AGUA POTABLE DE CALLE PEDRO MAZON BATALLA</t>
  </si>
  <si>
    <t>POB. SAN ANDRES PLAYA ENCANTATA</t>
  </si>
  <si>
    <t>CONSTRUCCION DE RED DE AGUA POTABLE EN  CALLE DANIEL LOPEZ FLORES</t>
  </si>
  <si>
    <t>POB. SAN PEDRO CACAHUATEPEC</t>
  </si>
  <si>
    <t>CONSTRUCCION DE RED DE AGUA POTABLE EB  CALLE DEL CAMPO</t>
  </si>
  <si>
    <t>POB.  LOS ORGANOS DE SAN AGUSTIN (EL QUEMADO)</t>
  </si>
  <si>
    <t>CONSTRUCCION DE RED DE AGUA POTABLE EN CALLE CALLE ANALCO</t>
  </si>
  <si>
    <t>CONSTRUCCION DE RED DE AGUA POTABLE EN CALLE CAMINO AL PANTEON</t>
  </si>
  <si>
    <t>CONSTRUCCION DE RED DE AGUA POTABLE EN  CALLE RUMBO A LA LAGUNA</t>
  </si>
  <si>
    <t>CONSTRUCCION DE RED DE AGUA POTABLE EN CALLE JUAN N. ALVAREZ</t>
  </si>
  <si>
    <t>CONSTRUCCION DE DRENAJE SANITARIO EN CALLE 4</t>
  </si>
  <si>
    <t>COL. FRONTERA</t>
  </si>
  <si>
    <t>CONSTRUCCION DE RED DE DRENAJE SANITARIO EN CALLE CORREGIDORA</t>
  </si>
  <si>
    <t>COL. LA LIBERTAD</t>
  </si>
  <si>
    <t>CONSTRUCCION DE RED DE AGUA POTABLE EN CALLE FAROLITO</t>
  </si>
  <si>
    <t xml:space="preserve">REHABILITACION DE RED DE AGUA POTABLE EN  CALLE ABASOLO  COL. INSURGENTES </t>
  </si>
  <si>
    <t>REHABILITACION DEL SISTEMA DE BOMBEO  DE AGUA POTABLE CASETA DE CLORO CAYACO I</t>
  </si>
  <si>
    <t>REHABILITACION DE RED DE AGUA POTABLE EN CALLE LUIS DONALDO COLOSIO</t>
  </si>
  <si>
    <t xml:space="preserve">REHABILITACION DE RED DE AGUA POTABLE ENCALLE PASEO RIO DE LA SABANA </t>
  </si>
  <si>
    <t>REHABILITACION DE RED DE AGUA POTABLE EN CALLE FILIBERTO VIGUERAS</t>
  </si>
  <si>
    <t>REHABILITACION DE RED DE AGUA POTABLE EN CALLE 10</t>
  </si>
  <si>
    <t>REHABILITACION DE RED DE AGUA POTABLE EN CALLE LAZARO CARDENAS</t>
  </si>
  <si>
    <t>REHABILITACION DE RED DE AGUA POTABLE EN CALLE 15 DE MAYO</t>
  </si>
  <si>
    <t>COL. PRIMERO DE MAYO</t>
  </si>
  <si>
    <t xml:space="preserve">COL. LA VENTA </t>
  </si>
  <si>
    <t>REHABILITACION DE RED DE AGUA POTABLE EN CALLE BUGAMBILIA</t>
  </si>
  <si>
    <t>COL. PUERTO MARQUEZ</t>
  </si>
  <si>
    <t xml:space="preserve">REHABILITACION DE RED DE AGUA POTABLE EN CALLE VITALES </t>
  </si>
  <si>
    <t>REHABILITACION DE RED DE AGUA POTABLE EN   CALLE ORQUIDEA</t>
  </si>
  <si>
    <t>COL. PARQUE ECOLOGICO DE VIVERISTAS</t>
  </si>
  <si>
    <t>REHABILITACION DE RED DE AGUA POTABLE EN CALLE MONTE DE SION</t>
  </si>
  <si>
    <t>COL. RUBEN FIGUEROA (LA FRONTERA)</t>
  </si>
  <si>
    <t xml:space="preserve">REHABILITACION DE RED DE AGUA POTABLE EN CALLE SANDIA </t>
  </si>
  <si>
    <t>COL. SAN ISIDRO</t>
  </si>
  <si>
    <t xml:space="preserve">REHABILITACION DE RED DE AGUA POTABLE EN CALLE EL VELADERO </t>
  </si>
  <si>
    <t>CONSTRUCCION DE DRENAJE SANITARIO EN AND. BENITO JUAREZ</t>
  </si>
  <si>
    <t>REHABILITACION DE RED DE DRENAJE EN CALLE SONORA</t>
  </si>
  <si>
    <t>CONSTRUCCION DE DRENAJE SANITARIO EN ANDADOR No. 9</t>
  </si>
  <si>
    <t xml:space="preserve">CONSTRUCCION DE DRENAJE SANITARIO EN  ANDADOR LOS MANGOS </t>
  </si>
  <si>
    <t>CONSTRUCCION DE DRENAJE SANITARIO CALLE 5 DE FEBRERO</t>
  </si>
  <si>
    <t>CONSTRUCCION DE DRENAJE SANITARIO EN CALLE VICENTE GUERRERO</t>
  </si>
  <si>
    <t>CONSTRUCCION DE DRENAJE SANITARIO  DE LA CALLE TULIPANES</t>
  </si>
  <si>
    <t>CONSTRUCCION DE DRENAJE SANITARIO EN ANDADOR 27 DE JUNIO</t>
  </si>
  <si>
    <t>COL. BENITO JUAREZ</t>
  </si>
  <si>
    <t xml:space="preserve">CONSTRUCCION DE DRENAJE SANITARIO EN CALLE </t>
  </si>
  <si>
    <t>COL. BOSQUES DE LA CAÑADA</t>
  </si>
  <si>
    <t>CONSTRUCCION DE DRENAJE SANITARIO EN ANDADOR PLOMERO</t>
  </si>
  <si>
    <t>COL. BUROCRATAS</t>
  </si>
  <si>
    <t>CONSTRUCCION DE  DRENAJE SANITARIO EN ANDADOR SIN NOMBRE</t>
  </si>
  <si>
    <t>CONSTRUCCION DE DRENAJE SANITARIO  EN  CALLE FLORIDA</t>
  </si>
  <si>
    <t>COL. CERESO 2</t>
  </si>
  <si>
    <t>REHABILITACION DEL SISTEMA DE DRENAJE SANITARIO EN PLANTA DE BOMBA NAO TRINIDAD</t>
  </si>
  <si>
    <t>CONSTRUCCION  DE DRENAJE SANITARIO EN CALLE AYAHUALCO</t>
  </si>
  <si>
    <t>CONSTRUCCION DE DRENAJE SANITARIO DE CALLE RIO VELERO</t>
  </si>
  <si>
    <t>CONSTRUCCION DE DRENAJE SANITARIO EN CALLE LAGUNA TLAHUAPA</t>
  </si>
  <si>
    <t>CONSTRUCCION DE DRENAJE SANITARIO  EN CALLE UNIVERSIDAD</t>
  </si>
  <si>
    <t xml:space="preserve">CONSTRUCCION DE DRENAJE SANITARIO EN CALLE COPALES </t>
  </si>
  <si>
    <t>CONSTRUCCION DEL DRENAJE SANITARIO   DEL ANDADOR  J</t>
  </si>
  <si>
    <t>REHABILITACION DE RED DE AGUA POTABLE EN CALLE AMATES</t>
  </si>
  <si>
    <t>CONSTRUCCION DE DRENAJE SANITARIO EN  CALLE AMISTAD</t>
  </si>
  <si>
    <t>CONSTRUCCION DE DRENAJE SANITARIO EN ANDADOR A</t>
  </si>
  <si>
    <t>CONSTRUCCION DE DRENAJE SABITARIO EN CALLE DEL DEL JAGUAR</t>
  </si>
  <si>
    <t>COL. DEL VENADO</t>
  </si>
  <si>
    <t xml:space="preserve">CONSTRUCCION DE DRENAJE SANITARIO  EN CALLE LAZARO CARDENAS </t>
  </si>
  <si>
    <t xml:space="preserve">CONSTRUCCION DE DRENAJE SANITARIO EN CALLE  PROLONGACION </t>
  </si>
  <si>
    <t>COL. DRAGOS</t>
  </si>
  <si>
    <t xml:space="preserve">CONSTRUCCION DE DRENAJE SANITARIO EN CALLE 17 </t>
  </si>
  <si>
    <t>CONSTRUCCION DE DRENAJE SANITARIO EN  CALLE 6 ENTRE CALLE 7 Y 9</t>
  </si>
  <si>
    <t>COL. GRANJAS DEL MARQUES</t>
  </si>
  <si>
    <t>CONSTRUCCION DE DRENAJE SANITARIO EN ANDADOR CAPULINES ENTRE EL ANDADOR CANAL PLUVIAL Y EL ANDADOR HUAMUCHILT</t>
  </si>
  <si>
    <t xml:space="preserve">REHABILITACION DE DRENAJE EN  CALLE LAZARO CARDENAS </t>
  </si>
  <si>
    <t>REHABILITACION DE DRENAJE SANITARIO EN  CALLE ALMENDROS ENTRE AV. DEL TANQUE Y CALLE COYOACAN</t>
  </si>
  <si>
    <t>CONSTRUCCION DE DRENAJE SANITARIO EN CALLE MORELOS FRACC. RINCONADA DEL MAR</t>
  </si>
  <si>
    <t>REHABILITACION DE DRENAJE SANITARIO EN CALLE LIBERTAD</t>
  </si>
  <si>
    <t>BARRIO  LOS NARANJOS</t>
  </si>
  <si>
    <t>CONSTRUCCION DE DRENAJE SANITARIO  EN AND. LOS MANGOS</t>
  </si>
  <si>
    <t>CONSTRUCCION DE DRENAJE EN CALLE VICENTE GUERRERO</t>
  </si>
  <si>
    <t>CONSTRUCCION DE DRENAJE SANITARIO EN CALLE 15 DE JUNIO</t>
  </si>
  <si>
    <t>CONSTRUCCION DE DRENAJE SANITARIO EN   CALLE BENITO JUAREZ</t>
  </si>
  <si>
    <t>CONSTRUCCION DE DRENAJE SANITARIO EN CALLE NICOLAS BRAVO</t>
  </si>
  <si>
    <t xml:space="preserve">CONSTRUCCION DE DRENAJE SANITARIO EN CALLE JACARANDAS </t>
  </si>
  <si>
    <t xml:space="preserve">CONSTRUCCION DE DRENAJE SANITARIO EN  CALLE ISOBARICA PARTE ALTA </t>
  </si>
  <si>
    <t>CONSTRUCCION DE DRENAJE SANITARIO  DE ANDADOR ARCE</t>
  </si>
  <si>
    <t>CONSTRUCCION DE DRENAJE SANITARIO EN ANDADOR CANELA</t>
  </si>
  <si>
    <t xml:space="preserve">CONSTRUCCION DE DRENAJE SANITARIO DE CALLE AMADO NERVO </t>
  </si>
  <si>
    <t>CONSTRUCCION DE DRENJE SANITARIO EN CALLE DR. JESUS CHAVEZ</t>
  </si>
  <si>
    <t xml:space="preserve">CONSTRUCCION DE DRENAJE SANITARIO EN CALLE MIGUEL TERRAZAS </t>
  </si>
  <si>
    <t>CONSTRUCCION DE DRENAJE SANITARIO EN ANDADOR JUAN MANUEL RODRIGUEZ</t>
  </si>
  <si>
    <t>CONSTRUCCION DE DRENAJE SANITARIO EN ANDADOR LAS TUNAS</t>
  </si>
  <si>
    <t>CONSTRUCCION DE DRENAJE SANITARIO EN CALLE LAS FLORES</t>
  </si>
  <si>
    <t>COL. LA ESPERANZA</t>
  </si>
  <si>
    <t>CONSTRUCCION DE DRENAJE SANITARIO EN CALLE 8 DE SEPTIEMBRE</t>
  </si>
  <si>
    <t>CONSTRUCCION DE DRENAJE SANITARIO ENANDADOR NUM. 11</t>
  </si>
  <si>
    <t xml:space="preserve">CONSTRUCCION DE DRENAJE SANITARIO EN  CALLE LAURELES </t>
  </si>
  <si>
    <t>CONSTRUCCION DE DRENAJE SANITARIO EN CALLE CRISTAL</t>
  </si>
  <si>
    <t>CONSTRUCCIO DE DRENAJE SANITARIO EN  CALLEJON LA PRADERA</t>
  </si>
  <si>
    <t>CONSTRUCCION DE DRENAJE SANITARIO EN CALLE 11</t>
  </si>
  <si>
    <t>COL. POSTAL</t>
  </si>
  <si>
    <t>CONSTRUCCION DE DRENAJE SANITARIO EN CALLE GOLFO DE GUINEA</t>
  </si>
  <si>
    <t xml:space="preserve">CONSTRUCCION DE DRENAJE SANITARIO  EN  CALLE JOSE MA. MORELOS Y PAVON </t>
  </si>
  <si>
    <t>CONSTRUCCION DE DRENAJE SANITARIO EN  CALLE CIRUELOS</t>
  </si>
  <si>
    <t>CONSTRUCCION DE DRENAJE SANITARIO EN ANDADOR JOSEFINA</t>
  </si>
  <si>
    <t>CONSTRUCCION DE DRENAJE SANITARIO EN CALLE LOS MANGOS</t>
  </si>
  <si>
    <t>U. HAB. TUNCINGO</t>
  </si>
  <si>
    <t>REHABILITACION DE DRENAJE SANITARIO EN AVENIDA 1</t>
  </si>
  <si>
    <t xml:space="preserve">REHABILITACION DE DRENAJE SANITARIO EN  CALLE GERARDO PALMA </t>
  </si>
  <si>
    <t xml:space="preserve">REHABILITACION DE DRENAJE SANITARIO EN  NICOLAS BRAVO </t>
  </si>
  <si>
    <t>COL. AMPL. MIGUEL HIDALGO</t>
  </si>
  <si>
    <t>REHABILITACION DE DRENAJE SANITARIO EN CALLE JUAN R ESCUDERO</t>
  </si>
  <si>
    <t xml:space="preserve">REHABILITACION DE DRENAJE SANITARIO  EN CALLE LA LOMA </t>
  </si>
  <si>
    <t xml:space="preserve">COL.  AMPL.SIMON BOLIVAR </t>
  </si>
  <si>
    <t xml:space="preserve">REHABILITACION DE DRENAJE SANITARIO EN CALLE LA PEDRERA </t>
  </si>
  <si>
    <t>COL. AMPL. SIMON BOLIVAR</t>
  </si>
  <si>
    <t xml:space="preserve">REHABILITACION DE DRENAJE SANITARIO EN  ANDADOR NICOLAS BRAVO </t>
  </si>
  <si>
    <t>REHABILITACION DE DRENAJE SANITARIO EN  ANDADOR LERDO DE TEJADA</t>
  </si>
  <si>
    <t>REHABILITACION DE DRENAJE SANITARIO EN CALLE CERRADA DEL TALLER</t>
  </si>
  <si>
    <t>REHABILITACION DE DRENAJE SANITARIO EN CALLE SEGUNDA</t>
  </si>
  <si>
    <t>REHABILITACION DE DRENAJE SANITARIO EN   DE CALLE 19</t>
  </si>
  <si>
    <t>REHABILITACION DE DRENAJE SANITARIO EN  CALLE 18</t>
  </si>
  <si>
    <t>REHABILITACION DE DRENAJE SANITARIO EN CALLE 19 ENTRONQUE CON CALLE 22</t>
  </si>
  <si>
    <t>REHABILITACION DE DRENAJE SANITARIO ENCALLE VICTORIA</t>
  </si>
  <si>
    <t>COL. GUADALUPE VICTORIA</t>
  </si>
  <si>
    <t>REHABILITACION DE DRENAJE SANITARIO EN  CALLE LAZARO CARDENAS</t>
  </si>
  <si>
    <t>REHABILITACION DE DRENAJE SANITARIO EN CALLE HERMENEGILDO GALEANA</t>
  </si>
  <si>
    <t>REHABILITACION DE DRENAJE SANITARIO EN CALLE CERRADA AGUAS BLANCAS</t>
  </si>
  <si>
    <t>REHABILITACION DE DRENAJE SANITARIO EN CALLE OAXACA</t>
  </si>
  <si>
    <t>COL. JOSE LOPEZ PORTILLO</t>
  </si>
  <si>
    <t>REHABILITACION  DE DRENAJE SANITARIO  EN CALLE MARAÑON</t>
  </si>
  <si>
    <t>COL. LAJA</t>
  </si>
  <si>
    <t>REHABILITACION DE DRENAJE SANITARI O EN CALLE CERRADA DE GUERRERO</t>
  </si>
  <si>
    <t>REHABILITACION DE  DRENAJE SANITARIO EN ANDADOR FUERTE DE SAN DIEGO</t>
  </si>
  <si>
    <t xml:space="preserve">COL. LA POSTAL </t>
  </si>
  <si>
    <t xml:space="preserve">REHABILITACION DE DRENAJE SANITARIO ENCALLE TOMAS GOMEZ </t>
  </si>
  <si>
    <t>REHABILITACION DE DRENAJE SANITARIO  EN CALLE LOMA BONITA</t>
  </si>
  <si>
    <t>REHABILITACION DE DRENAJE SANITARIO EN CALLE DEL TEMPLO</t>
  </si>
  <si>
    <t>REHABILITACION  DE DRENAJE SANITARIO  EN CALLE EMPACADORA</t>
  </si>
  <si>
    <t>COL. NABOR OJEDA</t>
  </si>
  <si>
    <t>REHABILITACION DE LA RED DE DRENAJE SANITARIOANDADOR HERMENEGILDO GALEANA</t>
  </si>
  <si>
    <t xml:space="preserve">REHABILITACION DE DRENAJE SANITARIO EN  CALLE RIVERA DEL RIO </t>
  </si>
  <si>
    <t>REHABILITACION DE DRENAJE SANITARIO EN  CALLE INSURGENTES DE CALLE BAJA CALIFORNIA A CALLE SOLIDARIDAD DEL CAD. 0+143 AL 0+350</t>
  </si>
  <si>
    <t>REHABILITACION DE DRENAJE SANITARIO EN MERCADO DE PESCADOS Y MARISCOS</t>
  </si>
  <si>
    <t>REHABILITACION DE DRENAJE SANITARIO EN AV. TIERRA Y LIBERTAD ANDADOR 98</t>
  </si>
  <si>
    <t>COL. SAN MIGUEL</t>
  </si>
  <si>
    <t xml:space="preserve">REHABILITACION DE DRENAJE SANITARIO EN CALLE ANDRES MANUEL LOPEZ OBARDOR </t>
  </si>
  <si>
    <t>REHABILITACION DE DRENAJE SANITRIO EN CALLE PRIVADA DIEGO RADILLA</t>
  </si>
  <si>
    <t>REHABILITACION DE DRENAJE SANITARIO DE ANDADOR LUZ Y FUERZA</t>
  </si>
  <si>
    <t>REHABILITACION DE DRENAJE SANITARIO EN CALLE WAIKIKI ENTRONQUE A CALLE EL MORRO</t>
  </si>
  <si>
    <t>CONSTRUCCION DE SANITARIOS EN J.N. 18 DE MARZO</t>
  </si>
  <si>
    <t xml:space="preserve">MANTENIMIENTO DE AULAS EN ESC. PRIM "RUBEN FIGUEROA FIGUEROA" </t>
  </si>
  <si>
    <t>FRACC. MARROQUIN</t>
  </si>
  <si>
    <t>CONSTRUCCION DE AULA EN ESC. PRIM. VESP. SENTIMIENTOS DE LA NACION</t>
  </si>
  <si>
    <t>U. HAB SAN AGUSTIN</t>
  </si>
  <si>
    <t xml:space="preserve">MANTENIMIENTO DE  SANITARIOS EN ESC. PRIM "RUBEN FIGUEROA FIGUEROA" </t>
  </si>
  <si>
    <t xml:space="preserve">CONSTRUCCION DE SANITARIOS EN ESC. TELESECUNDARIA NACIONES UNIDAS </t>
  </si>
  <si>
    <t>POB. ORGANOS DE SAN AGUSTIN</t>
  </si>
  <si>
    <t>MANTENIMIENTO DE AULAS EN ESC. SEC. TEC. "EMILIANO ZAPATA</t>
  </si>
  <si>
    <t>FRACC. COSTA DORADA</t>
  </si>
  <si>
    <t>MANTENIMIENTO DE AULAS EN COLEGIO DE BACHILLERES No. 7</t>
  </si>
  <si>
    <t>COL. SANTA CECILIA</t>
  </si>
  <si>
    <t>CONSTRUCCION DE UN AULA EN TELEBACHILLERATO No. 237</t>
  </si>
  <si>
    <t>CONSTRUCCION DE BARDA PERIMETRAL EN BACHILLERATO EMSAD 050</t>
  </si>
  <si>
    <t>COL LA PICUDA (POB LOS ORGANOS DE SAN AGUSTIN EL QUEMADO</t>
  </si>
  <si>
    <t>CONSTRUCCION DE BARDA PERIMETRAL EN COLEGIO DE BACHILLERES No. 16</t>
  </si>
  <si>
    <t>CONSTRUCCION DE TECHADO EN CETMAR 18</t>
  </si>
  <si>
    <t>COL JARDIN AZTECA</t>
  </si>
  <si>
    <t>REHABILITACION DE BIBLIOTECA "ALFONSO G. ALARCON</t>
  </si>
  <si>
    <t>REHABILITACION DE BIBLIOTECA " JUAN ALVAREZ HURTADO"</t>
  </si>
  <si>
    <t>REHABILITACION DE BIBLIOTECA "BRANCISCO FIGUEROA MATA"</t>
  </si>
  <si>
    <t>REHABILITACION DE BIBLIOTECA "NABOR OJEDA CABALLERO"</t>
  </si>
  <si>
    <t>REHABILITACION DE BIBLITOTECA "VICENTE GUERRERO 2000"</t>
  </si>
  <si>
    <t>COL. LA ZANJA</t>
  </si>
  <si>
    <t>REHABIITACION DE BIBLIOTECA " POBLADO PLAN DE LOS AMATES</t>
  </si>
  <si>
    <t xml:space="preserve">REHABILITACION DE CENTRO DE SALUD </t>
  </si>
  <si>
    <t>CONSTRUCCION DE PUENTE EN CALLE MIGUEL HIDALGO</t>
  </si>
  <si>
    <t>COL. MIRADOR COLOSO</t>
  </si>
  <si>
    <t>COSTRUCCION DE ANDADOR SAN JUAN</t>
  </si>
  <si>
    <t>CONSTRUCCION DE CALLE CERRADA LA PAROTA</t>
  </si>
  <si>
    <t>CONSTRUCCION DE ANDADOR ESMERALDA</t>
  </si>
  <si>
    <t>CONSTRUCCION DE ANDADOR 21 DE MARZO</t>
  </si>
  <si>
    <t>CONSTRUCCION DE  DRENAJE SANITARIO EN  ANDADOR CESAR VARELA</t>
  </si>
  <si>
    <t xml:space="preserve">COL. INDEPENDENCIA </t>
  </si>
  <si>
    <t xml:space="preserve">CONSTRUCCION DE CALLE JACARANDAS ENTRONQUE CON CALLE BUGAMBILIAS </t>
  </si>
  <si>
    <t>AMPLIACION DE PAVIMENTACION DE CALLE BUGAMBILIAS</t>
  </si>
  <si>
    <t>COL. AMPL BOSQUES DE LA CAÑADA</t>
  </si>
  <si>
    <t>AMPLIACION DE PAVIMENTACION DE CALLE BAJA CALIFORNIA ENTRNQUE CON IGNACIO VALLARTA</t>
  </si>
  <si>
    <t>AMPLIACION DE PAVIMENTACION DE CALLE BERNAL DIAZ DEL CASTILLO  DE CALLE MEXICALI  A CALLE ENSENADA</t>
  </si>
  <si>
    <t>AMPLIACION DE PAVIMENTACION DE CALLE PRIVADA DE RANCHO GRANDE</t>
  </si>
  <si>
    <t>FRACC, LAS PLAYAS</t>
  </si>
  <si>
    <t>AMPLIACION DE PAVIMENTACION DE CALLE PRINCIPAL ENTRE LA COMISARIA Y CANCHA DE LA POZA</t>
  </si>
  <si>
    <t>POB. ELSALTO</t>
  </si>
  <si>
    <t>AMPLIACION DE PAVIMENTACION DE CALLE NICOLAS BRAVO</t>
  </si>
  <si>
    <t>AMPLIACION  DE PAVIMENTACION DE CALLE MARAÑON</t>
  </si>
  <si>
    <t>AMPLIACION DE PAVIMENTACION DE CALLE LAURES</t>
  </si>
  <si>
    <t>COL. EL ROBLE</t>
  </si>
  <si>
    <t>CONSTRUCCION DE CALLE 24 DE FEBRERO</t>
  </si>
  <si>
    <t>COL. ALTOS DE TAMARINDO</t>
  </si>
  <si>
    <t>AMPLIACION DE PAVIMENTACION DE CALLE 16 ENTRONQUE CON EMILIANO ZAPATA</t>
  </si>
  <si>
    <t>COL. AMPL SAN ISIDRO</t>
  </si>
  <si>
    <t>CONSTRUCCION DE DRENAJE SANITARIO EN CALLE LIRIOS</t>
  </si>
  <si>
    <t>PAVIMENTACION DE CALLE LAGO DORADO ENTRONQUE CON CALLE NAJOT</t>
  </si>
  <si>
    <t>COL. LAGO DORADO (POB. EL PEDREGOSO)</t>
  </si>
  <si>
    <t xml:space="preserve">PAVIMENTACION DE AV. LINDA VISTA </t>
  </si>
  <si>
    <t>COL. JARDIN (SECCION LINDA VISTA)</t>
  </si>
  <si>
    <t xml:space="preserve">AMPLIACION DE PAVIMENTACION DE CALLE GRACIANO SANCHEZ </t>
  </si>
  <si>
    <t>COL. FRANCISCO VILLA</t>
  </si>
  <si>
    <t>PAVIMENTACIOND E CALLE 3 DE MAYO ENTRONQUE CON CALLE FRANCISCO PEREZ GARCIA</t>
  </si>
  <si>
    <t>REHABILITACION CON CONCRETO HIDRAULICO DE AV. GRAN VIA TROPICAL ENTRONQUE CON CALLE DE LAS COLINAS</t>
  </si>
  <si>
    <t>REHABILITACION CON CONCRETO HIDRAULICO DE CALLE CALETILLA ENTRONQUE CON PRIV. CALETILLA</t>
  </si>
  <si>
    <t>REHABILITACION DE ANDADOR CUERERIA</t>
  </si>
  <si>
    <t>REHABILITACION DE CALLE 13 DE SEPTIEMBRE</t>
  </si>
  <si>
    <t xml:space="preserve">REHABILITACION DE  BANQUETAS EN AV. COSTERA MIGUEL ALEMAN  TRAMO DEL CENTRO DE CONVENCIONES A LA DIANA </t>
  </si>
  <si>
    <t xml:space="preserve">REHABILITACION DE CENTRO CULTURAL </t>
  </si>
  <si>
    <t xml:space="preserve">POB. EJIDO NUEVO </t>
  </si>
  <si>
    <t>POB. LUCIO CABAÑAS</t>
  </si>
  <si>
    <t xml:space="preserve">REHABILITACION DE CENTROS  DE DESARROLLO COMUNITARIO </t>
  </si>
  <si>
    <t>COL. LA MIRA</t>
  </si>
  <si>
    <t>COL. PALMA SOLA</t>
  </si>
  <si>
    <t>COL. PASO LIMONERO</t>
  </si>
  <si>
    <t>COL. PUERTO MARQUES</t>
  </si>
  <si>
    <t>COL. SINAI</t>
  </si>
  <si>
    <t>POB. LA VENTA</t>
  </si>
  <si>
    <t>POB. LOMA LARGA</t>
  </si>
  <si>
    <t>AMPLIACION DE CONSTRUCCION DE MURO DE CONTENCION EN CALLE GUSTAVO DIAZ ORDAZ</t>
  </si>
  <si>
    <t>CONSTRUCCION DE MURO DE CONTENCION EN CANAL DEL MUERTO</t>
  </si>
  <si>
    <t>CONSTRUCCION DE MURO DE CONTENCION EN CALLE GRACIANO SANCHEZ</t>
  </si>
  <si>
    <t>REHABILITACION  DE PARQUE EN AV. ACAPULCO ENTRONQUE CON CALLE 9</t>
  </si>
  <si>
    <t>REHABILITACION CON CONCRETO HIDRAULICO  DE CALLE EL MORRO  ENTRONQUE CON  COLINAS</t>
  </si>
  <si>
    <t>REHABILITACION DE ESPACIO MULTIDEPORTIVO CANCHA LIBERTADORES</t>
  </si>
  <si>
    <t>CONSTRUCCION DE TECHADO EN CANCHA DEPORTIVA DE ESC. PRIM  EXPROPRIACION PETROLERA</t>
  </si>
  <si>
    <t>CONSTRUCCION DE DRENAJE SANITARIO EN CALLE 16 DE SEPTIEMBRE</t>
  </si>
  <si>
    <t>COL. RUBEN FIGUEROA ALCOCER</t>
  </si>
  <si>
    <t xml:space="preserve">REHABILITACION DE RED DE DRENAJE SANITARIO EN CALLE JUAN SEBASTIAN ELCANO </t>
  </si>
  <si>
    <t xml:space="preserve">CONSTRUCCION DE DRENAJE SANITARIO EN CALLE BELLAMIEL </t>
  </si>
  <si>
    <t>FRACC. MOZIMBA</t>
  </si>
  <si>
    <t>MANTENIMIENTO DE SEÑALIZACION HORIZONTAL EN GUARNICIONES, CAMELLON CENTRAL Y PASOS PEATONALES EN LA AV. COSTERA MIGUEL ALEMAN, TRAMO DE AV. ADOLFO LOPEZ MATEOS A CALLE TENIENTE JOSE AZUETA</t>
  </si>
  <si>
    <t>MANTENIMIENTO DE SEÑALIZACION HORIZONTAL EN GUARNICIONES, CAMELLON CENTRAL Y PASOS PEATONALES EN LA AV. COSTERA MIGUEL ALEMAN, TRAMO DE CALLE TENIENTE JOSE AZUETA A CALLE JUAN SEBASTIAN EL CANO</t>
  </si>
  <si>
    <t>MANTENIMIENTO DE SEÑALIZACION HORIZONTAL EN GUARNICIONES, CAMELLON CENTRAL Y PASOS PEATONALES EN LA AV. COSTERA MIGUEL ALEMAN, TRAMO DE CALLE JUAN SEBASTIAN EL CANO A AV. FARALLON DEL OBISPO</t>
  </si>
  <si>
    <t>MANTENIMIENTO DE SEÑALIZACION HORIZONTAL EN GUARNICIONES, CAMELLON CENTRAL Y PASOS PEATONALES EN LA AV. COSTERA MIGUEL ALEMAN, TRAMO DE AV. FARALLON DEL OBISPO A CALLE ANDREA DORIA</t>
  </si>
  <si>
    <t>MANTENIMIENTO DE SEÑALIZACION HORIZONTAL EN GUARNICIONES, CAMELLON CENTRAL Y PASOS PEATONALES EN LA AV. COSTERA MIGUEL ALEMAN, TRAMO DE CALLE ANDREA DORIA A LA BASE NAVAL</t>
  </si>
  <si>
    <t>MANTENIMIENTO DE SEÑALIZACION HORIZONTAL EN GUARNICIONES, CAMELLON CENTRAL Y PASOS PEATONALES EN LA AV. CUAUHTEMOC, TRAMO DE AV. COSTERTA MIGUEL ALEMAN A CALLE VELAZQUEZ DE LEON</t>
  </si>
  <si>
    <t>MANTENIMIENTO DE SEÑALIZACION HORIZONTAL EN GUARNICIONES, CAMELLON CENTRAL Y PASOS PEATONALES EN LA AV. CUAUHTEMOC, TRAMO DE CALLE VELAZQUEZ DE LEON A CALLE DR. IGNACIO CHAVEZ</t>
  </si>
  <si>
    <t>MANTENIMIENTO DE SEÑALIZACION HORIZONTAL EN GUARNICIONES, CAMELLON CENTRAL Y PASOS PEATONALES EN LA AV. CUAUHTEMOC, TRAMO DE CALLE DR. IGNACIO CHAVEZ A ESTACION JACARANDAS</t>
  </si>
  <si>
    <t>MANTENIMIENTO DE SEÑALIZACION HORIZONTAL EN GUARNICIONES, CAMELLON CENTRAL Y PASOS PEATONALES EN LA AV. CUAUHTEMOC, TRAMO DE ESTACION JACARANDAS A AV. ADOLFO RUIZ CORTINES</t>
  </si>
  <si>
    <t>MANTENIMIENTO DE SEÑALIZACION HORIZONTAL EN GUARNICIONES, CAMELLON CENTRAL Y PASOS PEATONALES EN LA AV. GRAL. LAZARO CARDENAS, TRAMO DE BLVD. VICENTE GUERRERO A CALLE 8 DE SEPTIEMBRE</t>
  </si>
  <si>
    <t>MANTENIMIENTO DE SEÑALIZACION HORIZONTAL EN GUARNICIONES, CAMELLON CENTRAL Y PASOS PEATONALES EN LA AV. GRAL. LAZARO CARDENAS, TRAMO DE CALLE 8 DE SEPTIEMBRE A CALLE DEL POZO 5</t>
  </si>
  <si>
    <t>MANTENIMIENTO DE SEÑALIZACION HORIZONTAL EN GUARNICIONES, CAMELLON CENTRAL Y PASOS PEATONALES EN LA AV. GRAL. LAZARO CARDENAS, TRAMO DE CALLE DEL POZO 5 A CAYACO-PUERTO MARQUES</t>
  </si>
  <si>
    <t>MANTENIMIENTO DE SEÑALIZACION HORIZONTAL EN GUARNICIONES, CAMELLON CENTRAL Y PASOS PEATONALES EN LA CALZADA PIE DE LA CUESTA, TRAMO DE CALLE GRANJAS A CALLE SANTA MARIA</t>
  </si>
  <si>
    <t>MANTENIMIENTO DE SEÑALIZACION HORIZONTAL EN GUARNICIONES Y CAMELLON CENTRAL EN LA AV. ADOLFO LOPEZ MATEOS</t>
  </si>
  <si>
    <t>MANTENIMIENTO DE SEÑALIZACION HORIZONTAL EN GUARNICIONES EN CALLES OASIS, RANCHO GRANDE Y TAMBUCO</t>
  </si>
  <si>
    <t>MANTENIMIENTO DE SEÑALIZACION HORIZONTAL EN GUARNICIONES EN CALLE PASEO DE LA CAÑADA, TRAMO DE AV. ADOLFO RUIZ CORTINES A LA GLORIETA</t>
  </si>
  <si>
    <t>FRACC. HORNOS</t>
  </si>
  <si>
    <t>FRACC. MAGALLANES</t>
  </si>
  <si>
    <t>FRACC. COSTA AZUL</t>
  </si>
  <si>
    <t>COL. EL PARAZAL</t>
  </si>
  <si>
    <t>FRACC. LOMAS DE MAGALLANES</t>
  </si>
  <si>
    <t>COL. LA SABANA</t>
  </si>
  <si>
    <t>COL. ALTA PROGRESO</t>
  </si>
  <si>
    <t>CONSTRUCCION DE DRENAJE SANITARIO EN CALLE RIO MARQUELIA</t>
  </si>
  <si>
    <t>CONSTRUCCION DE DRENAJE SANITARIO EN  DE CALLE LUZ MARIA</t>
  </si>
  <si>
    <t>REHABILITACION DE DRENAJE SANITARIO EN ANDADOR BUGAMBILIAS</t>
  </si>
  <si>
    <t>COL.PRADERAS DE COSTA AZUL</t>
  </si>
  <si>
    <t>AMPLIACION DE RED DE DISTRIBUCION DE AGUA POTABLE EN CALLE NATIVIDAD</t>
  </si>
  <si>
    <t>CONSTRUCCION DE RED DE DISTRIBUCION DE AGUA POTABLE EN CALLE FRANCISCO RUIZ MASSIEU</t>
  </si>
  <si>
    <t>CONSTRUCCION DE DRENAJE SANITARIO EN ANDADOR RIO MARQUELIA</t>
  </si>
  <si>
    <t>CONSTRUCCION DE DENAJE SANITARIO EN CALLE LOS TANQUES COL. LOMAS DEL COLOSO</t>
  </si>
  <si>
    <t>CONSTRUCCION DE DRENAJE SANITARIO EN CALLE LOMAS DE  COPALA COL. LOMAS DEL VALLE</t>
  </si>
  <si>
    <t>AMPLIACION DE ANDADOR LOS TUBOS</t>
  </si>
  <si>
    <t>CONSTRUCCION DE ANDADOR MORELOS</t>
  </si>
  <si>
    <t>CONSTRUCCION DE RED DE AGUA POTABLE EN CALLE MARIA OZUNA</t>
  </si>
  <si>
    <t>COL. AGRICOLA</t>
  </si>
  <si>
    <t>CONSTRUCCION DE TECHADO EN ESC. TELESECUNDARIA FRANCISCO GONZALEZ BOCANEGRA</t>
  </si>
  <si>
    <t>POB EL PELILLO</t>
  </si>
  <si>
    <t>CONSTRUCCION DE ANDADOR JOSE MARTIN</t>
  </si>
  <si>
    <t>CONSTRUCCION DE ANDADOR CALLE 14 ENTRONQUE CON CALLEJON LA RAZA</t>
  </si>
  <si>
    <t>COL. JUAN R ESCUDER</t>
  </si>
  <si>
    <t>CONSTRUCCION DE PUENTE EN CALLE PALMITAS</t>
  </si>
  <si>
    <t>ACAPULCO GUERRERO FRACCIONAMIENTO HORNOS</t>
  </si>
  <si>
    <t>ACAPULCO GUERRERO COL PROGRESO</t>
  </si>
  <si>
    <t>ACAPULCO GUERRERO UNIDAD HABITACIONAL ADOLFO LOPEZ MATEOS</t>
  </si>
  <si>
    <t>ACAPULCO GUERRERO FRACCIONAMIENTO HORNOS INSURGENTES</t>
  </si>
  <si>
    <t>ACAPULCO GUERRERO COL MOZIMBA</t>
  </si>
  <si>
    <t>ACAPULCO GUERRERO COL GARITA</t>
  </si>
  <si>
    <t xml:space="preserve">ACAPULCO GUERRERO COL 18 ENERO </t>
  </si>
  <si>
    <t>ACAPULCO GUERRERO FRACCIONAMIENTO FARALLON</t>
  </si>
  <si>
    <t>ACAPULCO GUERRERO FRACCIONAMIENTO MAGALLANES</t>
  </si>
  <si>
    <t>ACAPULCO GUERRERO COL CUAUHTEMOC</t>
  </si>
  <si>
    <t>ACAPULCO GUERRERO POBLADO PIE DE LA CUESTA</t>
  </si>
  <si>
    <t>ACAPULCO GUERRERO COL CD RENACIMIENTO</t>
  </si>
  <si>
    <t>ACAPULCO GUERRERO FRACCIONAMIENTO LAS PLAYAS</t>
  </si>
  <si>
    <t>ACAPULCO GUERRERO FRACCIONAMIENTO LOMAS DE MAGALLANES</t>
  </si>
  <si>
    <t>ACAPULCO GUERRERO COL CUMBRES DE FIGUEROA</t>
  </si>
  <si>
    <t>ACAPULCO GUERRERO COL ALTA PRADERA DE COSTA AZUL</t>
  </si>
  <si>
    <t>COL. ALBORADA (SABANA)</t>
  </si>
  <si>
    <t>REHABILITACION DE DRENAJE SANITARIO EN CALLE 17-A SECTOR 6</t>
  </si>
  <si>
    <t>REHABILITACION DE DRENAJE SANITARIO  EN ANDADOR 2</t>
  </si>
  <si>
    <t>CONSTRUCCION DE RED DE AGUA POTABLE EN CALLE BENITO JUAREZ</t>
  </si>
  <si>
    <t>CONSTRUCCION DE DRENAJE SANITARIO EN CALLE JAMAICA</t>
  </si>
  <si>
    <t>CONSTRUCCION DE DRENAJE SANITARIO EN CALLE NUEVA REVOLUCION</t>
  </si>
  <si>
    <t>COLECTOR</t>
  </si>
  <si>
    <t>SISTEMA</t>
  </si>
  <si>
    <t>CONSTRUCCION DE DRENAJE SANITARIO DE CALLE PRINCIPAL 36 B</t>
  </si>
  <si>
    <t>-</t>
  </si>
  <si>
    <t>CARCAMO</t>
  </si>
  <si>
    <t>PLANTA</t>
  </si>
  <si>
    <t>AULAS</t>
  </si>
  <si>
    <t>AULA</t>
  </si>
  <si>
    <t>SANITARIOS</t>
  </si>
  <si>
    <t>CONSTRUCCIOND DE AULA EN ESC. PRIM. REFORMA AGRARIA</t>
  </si>
  <si>
    <t>CENTRO DE SALUD</t>
  </si>
  <si>
    <t>REHABILITACION DE SANITARIOS DE ESCUELA TELESECUNDARIA IZTAZIHUATL</t>
  </si>
  <si>
    <t>BIBLIOTECA</t>
  </si>
  <si>
    <t>MULTIDEPORTIVO</t>
  </si>
  <si>
    <t>CANCHA</t>
  </si>
  <si>
    <t>MERCADO</t>
  </si>
  <si>
    <t>REHABILITACIOND DE ESPACIO MULTIDEPORTIVO JORGE CAMPOS</t>
  </si>
  <si>
    <t>REHABILITACIOND DE ESPACIO MULTIDEPORTIVO VICENTE SUAREZ</t>
  </si>
  <si>
    <t>CD. RENACIMIENTO</t>
  </si>
  <si>
    <t>PARQUE</t>
  </si>
  <si>
    <t>PUENTE</t>
  </si>
  <si>
    <t>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</si>
</sst>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#,##0.00_ ;\-#,##0.00\ "/>
    <numFmt numFmtId="166" formatCode="0.0000%"/>
    <numFmt numFmtId="167" formatCode="dd/mm/yyyy;@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7" tint="0.79998168889431442"/>
      <name val="Arial"/>
      <family val="2"/>
    </font>
    <font>
      <b/>
      <sz val="11"/>
      <color theme="7" tint="0.79998168889431442"/>
      <name val="Arial"/>
      <family val="2"/>
    </font>
    <font>
      <b/>
      <sz val="8"/>
      <color theme="7" tint="0.7999816888943144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DC5D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53">
    <xf numFmtId="0" fontId="0" fillId="0" borderId="0" xfId="0"/>
    <xf numFmtId="0" fontId="3" fillId="0" borderId="0" xfId="2" applyFont="1" applyAlignment="1">
      <alignment horizontal="center" vertical="center" textRotation="90" wrapText="1"/>
    </xf>
    <xf numFmtId="43" fontId="2" fillId="0" borderId="0" xfId="3" applyFont="1" applyAlignment="1">
      <alignment horizontal="justify" vertical="center" wrapText="1"/>
    </xf>
    <xf numFmtId="0" fontId="2" fillId="0" borderId="0" xfId="2" applyFont="1" applyAlignment="1">
      <alignment vertical="center" wrapText="1"/>
    </xf>
    <xf numFmtId="43" fontId="4" fillId="0" borderId="0" xfId="3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2" fillId="0" borderId="0" xfId="2" applyFont="1" applyFill="1" applyAlignment="1">
      <alignment vertical="center" wrapText="1"/>
    </xf>
    <xf numFmtId="43" fontId="6" fillId="0" borderId="0" xfId="3" applyFont="1" applyAlignment="1">
      <alignment vertical="center" wrapText="1"/>
    </xf>
    <xf numFmtId="0" fontId="2" fillId="0" borderId="0" xfId="2" applyFont="1" applyFill="1" applyAlignment="1">
      <alignment horizontal="right" vertical="center" wrapText="1"/>
    </xf>
    <xf numFmtId="0" fontId="8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8" fillId="4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 textRotation="90" wrapText="1"/>
    </xf>
    <xf numFmtId="0" fontId="8" fillId="0" borderId="7" xfId="2" applyFont="1" applyBorder="1" applyAlignment="1">
      <alignment horizontal="center" vertical="center" wrapText="1"/>
    </xf>
    <xf numFmtId="43" fontId="4" fillId="0" borderId="7" xfId="3" applyFont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1" fontId="14" fillId="2" borderId="7" xfId="2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/>
    </xf>
    <xf numFmtId="4" fontId="4" fillId="2" borderId="7" xfId="1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43" fontId="13" fillId="0" borderId="7" xfId="3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7" borderId="11" xfId="2" applyFont="1" applyFill="1" applyBorder="1" applyAlignment="1">
      <alignment horizontal="center" vertical="center" wrapText="1"/>
    </xf>
    <xf numFmtId="0" fontId="8" fillId="7" borderId="12" xfId="2" applyFont="1" applyFill="1" applyBorder="1" applyAlignment="1">
      <alignment horizontal="center" vertical="center" wrapText="1"/>
    </xf>
    <xf numFmtId="43" fontId="8" fillId="7" borderId="12" xfId="3" applyFont="1" applyFill="1" applyBorder="1" applyAlignment="1">
      <alignment horizontal="justify" vertical="center" wrapText="1"/>
    </xf>
    <xf numFmtId="0" fontId="8" fillId="7" borderId="12" xfId="2" applyFont="1" applyFill="1" applyBorder="1" applyAlignment="1">
      <alignment vertical="center" wrapText="1"/>
    </xf>
    <xf numFmtId="165" fontId="8" fillId="7" borderId="12" xfId="1" applyNumberFormat="1" applyFont="1" applyFill="1" applyBorder="1" applyAlignment="1">
      <alignment vertical="center" wrapText="1"/>
    </xf>
    <xf numFmtId="43" fontId="8" fillId="7" borderId="12" xfId="3" applyFont="1" applyFill="1" applyBorder="1" applyAlignment="1">
      <alignment vertical="center" wrapText="1"/>
    </xf>
    <xf numFmtId="0" fontId="8" fillId="8" borderId="11" xfId="2" applyFont="1" applyFill="1" applyBorder="1" applyAlignment="1">
      <alignment horizontal="center" vertical="center" wrapText="1"/>
    </xf>
    <xf numFmtId="0" fontId="8" fillId="8" borderId="12" xfId="2" applyFont="1" applyFill="1" applyBorder="1" applyAlignment="1">
      <alignment horizontal="center" vertical="center" wrapText="1"/>
    </xf>
    <xf numFmtId="43" fontId="8" fillId="8" borderId="12" xfId="3" applyFont="1" applyFill="1" applyBorder="1" applyAlignment="1">
      <alignment horizontal="justify" vertical="center" wrapText="1"/>
    </xf>
    <xf numFmtId="0" fontId="8" fillId="8" borderId="12" xfId="2" applyFont="1" applyFill="1" applyBorder="1" applyAlignment="1">
      <alignment vertical="center" wrapText="1"/>
    </xf>
    <xf numFmtId="165" fontId="8" fillId="8" borderId="12" xfId="1" applyNumberFormat="1" applyFont="1" applyFill="1" applyBorder="1" applyAlignment="1">
      <alignment vertical="center" wrapText="1"/>
    </xf>
    <xf numFmtId="43" fontId="8" fillId="8" borderId="12" xfId="3" applyFont="1" applyFill="1" applyBorder="1" applyAlignment="1">
      <alignment vertical="center" wrapText="1"/>
    </xf>
    <xf numFmtId="0" fontId="8" fillId="7" borderId="16" xfId="2" applyFont="1" applyFill="1" applyBorder="1" applyAlignment="1">
      <alignment horizontal="center" vertical="center" wrapText="1"/>
    </xf>
    <xf numFmtId="0" fontId="8" fillId="7" borderId="17" xfId="2" applyFont="1" applyFill="1" applyBorder="1" applyAlignment="1">
      <alignment horizontal="center" vertical="center" wrapText="1"/>
    </xf>
    <xf numFmtId="43" fontId="8" fillId="7" borderId="17" xfId="3" applyFont="1" applyFill="1" applyBorder="1" applyAlignment="1">
      <alignment horizontal="justify" vertical="center" wrapText="1"/>
    </xf>
    <xf numFmtId="0" fontId="8" fillId="7" borderId="17" xfId="2" applyFont="1" applyFill="1" applyBorder="1" applyAlignment="1">
      <alignment vertical="center" wrapText="1"/>
    </xf>
    <xf numFmtId="165" fontId="8" fillId="7" borderId="17" xfId="1" applyNumberFormat="1" applyFont="1" applyFill="1" applyBorder="1" applyAlignment="1">
      <alignment vertical="center" wrapText="1"/>
    </xf>
    <xf numFmtId="43" fontId="8" fillId="7" borderId="17" xfId="3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3" fontId="13" fillId="0" borderId="12" xfId="3" applyFont="1" applyBorder="1" applyAlignment="1">
      <alignment vertical="center" wrapText="1"/>
    </xf>
    <xf numFmtId="43" fontId="4" fillId="0" borderId="12" xfId="3" applyFont="1" applyBorder="1" applyAlignment="1">
      <alignment vertical="center" wrapText="1"/>
    </xf>
    <xf numFmtId="0" fontId="3" fillId="0" borderId="12" xfId="2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8" fillId="8" borderId="12" xfId="2" applyFont="1" applyFill="1" applyBorder="1" applyAlignment="1">
      <alignment horizontal="left" vertical="center" wrapText="1"/>
    </xf>
    <xf numFmtId="0" fontId="8" fillId="7" borderId="12" xfId="2" applyFont="1" applyFill="1" applyBorder="1" applyAlignment="1">
      <alignment horizontal="left" vertical="center" wrapText="1"/>
    </xf>
    <xf numFmtId="0" fontId="8" fillId="7" borderId="17" xfId="2" applyFont="1" applyFill="1" applyBorder="1" applyAlignment="1">
      <alignment horizontal="left" vertical="center" wrapText="1"/>
    </xf>
    <xf numFmtId="165" fontId="8" fillId="7" borderId="17" xfId="1" applyNumberFormat="1" applyFont="1" applyFill="1" applyBorder="1" applyAlignment="1">
      <alignment horizontal="center" vertical="center" wrapText="1"/>
    </xf>
    <xf numFmtId="43" fontId="4" fillId="0" borderId="12" xfId="3" applyFont="1" applyFill="1" applyBorder="1" applyAlignment="1">
      <alignment vertical="center" wrapText="1"/>
    </xf>
    <xf numFmtId="43" fontId="4" fillId="5" borderId="12" xfId="3" applyFont="1" applyFill="1" applyBorder="1" applyAlignment="1">
      <alignment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14" fillId="2" borderId="17" xfId="2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3" fontId="13" fillId="0" borderId="17" xfId="3" applyFont="1" applyBorder="1" applyAlignment="1">
      <alignment vertical="center" wrapText="1"/>
    </xf>
    <xf numFmtId="43" fontId="4" fillId="0" borderId="17" xfId="3" applyFont="1" applyBorder="1" applyAlignment="1">
      <alignment vertical="center" wrapText="1"/>
    </xf>
    <xf numFmtId="0" fontId="3" fillId="0" borderId="17" xfId="2" applyFont="1" applyBorder="1" applyAlignment="1">
      <alignment horizontal="center" vertical="center" wrapText="1"/>
    </xf>
    <xf numFmtId="0" fontId="8" fillId="7" borderId="7" xfId="2" applyFont="1" applyFill="1" applyBorder="1" applyAlignment="1">
      <alignment vertical="center" wrapText="1"/>
    </xf>
    <xf numFmtId="43" fontId="4" fillId="0" borderId="17" xfId="3" applyFont="1" applyFill="1" applyBorder="1" applyAlignment="1">
      <alignment vertical="center" wrapText="1"/>
    </xf>
    <xf numFmtId="0" fontId="8" fillId="2" borderId="11" xfId="2" applyFont="1" applyFill="1" applyBorder="1" applyAlignment="1">
      <alignment horizontal="center" vertical="center" wrapText="1"/>
    </xf>
    <xf numFmtId="1" fontId="14" fillId="2" borderId="12" xfId="2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4" fontId="4" fillId="2" borderId="12" xfId="1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wrapText="1"/>
    </xf>
    <xf numFmtId="4" fontId="12" fillId="0" borderId="12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43" fontId="4" fillId="0" borderId="12" xfId="3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 wrapText="1"/>
    </xf>
    <xf numFmtId="0" fontId="8" fillId="2" borderId="20" xfId="2" applyFont="1" applyFill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14" fillId="2" borderId="21" xfId="2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4" fontId="4" fillId="2" borderId="21" xfId="0" applyNumberFormat="1" applyFont="1" applyFill="1" applyBorder="1" applyAlignment="1">
      <alignment horizontal="center" vertical="center" wrapText="1"/>
    </xf>
    <xf numFmtId="43" fontId="13" fillId="0" borderId="21" xfId="3" applyFont="1" applyBorder="1" applyAlignment="1">
      <alignment vertical="center" wrapText="1"/>
    </xf>
    <xf numFmtId="43" fontId="4" fillId="0" borderId="21" xfId="3" applyFont="1" applyBorder="1" applyAlignment="1">
      <alignment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165" fontId="8" fillId="7" borderId="12" xfId="1" applyNumberFormat="1" applyFont="1" applyFill="1" applyBorder="1" applyAlignment="1">
      <alignment horizontal="center" vertical="center" wrapText="1"/>
    </xf>
    <xf numFmtId="43" fontId="13" fillId="9" borderId="7" xfId="3" applyFont="1" applyFill="1" applyBorder="1" applyAlignment="1">
      <alignment vertical="center" wrapText="1"/>
    </xf>
    <xf numFmtId="43" fontId="13" fillId="9" borderId="12" xfId="3" applyFont="1" applyFill="1" applyBorder="1" applyAlignment="1">
      <alignment vertical="center" wrapText="1"/>
    </xf>
    <xf numFmtId="165" fontId="8" fillId="7" borderId="7" xfId="1" applyNumberFormat="1" applyFont="1" applyFill="1" applyBorder="1" applyAlignment="1">
      <alignment horizontal="center" vertical="center" wrapText="1"/>
    </xf>
    <xf numFmtId="43" fontId="8" fillId="7" borderId="7" xfId="3" applyFont="1" applyFill="1" applyBorder="1" applyAlignment="1">
      <alignment vertical="center" wrapText="1"/>
    </xf>
    <xf numFmtId="0" fontId="8" fillId="7" borderId="7" xfId="2" applyFont="1" applyFill="1" applyBorder="1" applyAlignment="1">
      <alignment horizontal="center" vertical="center" wrapText="1"/>
    </xf>
    <xf numFmtId="43" fontId="4" fillId="5" borderId="7" xfId="3" applyFont="1" applyFill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43" fontId="13" fillId="9" borderId="21" xfId="3" applyFont="1" applyFill="1" applyBorder="1" applyAlignment="1">
      <alignment vertical="center" wrapText="1"/>
    </xf>
    <xf numFmtId="43" fontId="4" fillId="0" borderId="7" xfId="3" applyFont="1" applyFill="1" applyBorder="1" applyAlignment="1">
      <alignment vertical="center" wrapText="1"/>
    </xf>
    <xf numFmtId="43" fontId="14" fillId="0" borderId="12" xfId="3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43" fontId="13" fillId="2" borderId="12" xfId="3" applyFont="1" applyFill="1" applyBorder="1" applyAlignment="1">
      <alignment vertical="center" wrapText="1"/>
    </xf>
    <xf numFmtId="0" fontId="8" fillId="2" borderId="16" xfId="2" applyFont="1" applyFill="1" applyBorder="1" applyAlignment="1">
      <alignment horizontal="center" vertical="center" wrapText="1"/>
    </xf>
    <xf numFmtId="4" fontId="4" fillId="2" borderId="21" xfId="1" applyNumberFormat="1" applyFont="1" applyFill="1" applyBorder="1" applyAlignment="1">
      <alignment horizontal="center" vertical="center"/>
    </xf>
    <xf numFmtId="0" fontId="8" fillId="7" borderId="6" xfId="2" applyFont="1" applyFill="1" applyBorder="1" applyAlignment="1">
      <alignment horizontal="center" vertical="center" wrapText="1"/>
    </xf>
    <xf numFmtId="43" fontId="8" fillId="7" borderId="7" xfId="3" applyFont="1" applyFill="1" applyBorder="1" applyAlignment="1">
      <alignment horizontal="justify" vertical="center" wrapText="1"/>
    </xf>
    <xf numFmtId="165" fontId="8" fillId="7" borderId="7" xfId="1" applyNumberFormat="1" applyFont="1" applyFill="1" applyBorder="1" applyAlignment="1">
      <alignment vertical="center" wrapText="1"/>
    </xf>
    <xf numFmtId="165" fontId="2" fillId="0" borderId="0" xfId="2" applyNumberFormat="1" applyFont="1" applyFill="1" applyAlignment="1">
      <alignment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9" fillId="7" borderId="15" xfId="2" applyFont="1" applyFill="1" applyBorder="1" applyAlignment="1">
      <alignment horizontal="center" vertical="center" wrapText="1"/>
    </xf>
    <xf numFmtId="0" fontId="9" fillId="7" borderId="0" xfId="2" applyFont="1" applyFill="1" applyBorder="1" applyAlignment="1">
      <alignment horizontal="center" vertical="center" wrapText="1"/>
    </xf>
    <xf numFmtId="165" fontId="20" fillId="7" borderId="0" xfId="2" applyNumberFormat="1" applyFont="1" applyFill="1" applyBorder="1" applyAlignment="1">
      <alignment horizontal="center" vertical="center" wrapText="1"/>
    </xf>
    <xf numFmtId="0" fontId="10" fillId="7" borderId="0" xfId="2" applyFont="1" applyFill="1" applyBorder="1" applyAlignment="1">
      <alignment horizontal="center" vertical="center" wrapText="1"/>
    </xf>
    <xf numFmtId="0" fontId="11" fillId="7" borderId="0" xfId="2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3" fontId="13" fillId="10" borderId="12" xfId="3" applyFont="1" applyFill="1" applyBorder="1" applyAlignment="1">
      <alignment vertical="center" wrapText="1"/>
    </xf>
    <xf numFmtId="43" fontId="13" fillId="11" borderId="12" xfId="3" applyFont="1" applyFill="1" applyBorder="1" applyAlignment="1">
      <alignment vertical="center" wrapText="1"/>
    </xf>
    <xf numFmtId="43" fontId="13" fillId="11" borderId="1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43" fontId="13" fillId="10" borderId="17" xfId="3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left" vertical="center" wrapText="1"/>
    </xf>
    <xf numFmtId="43" fontId="13" fillId="11" borderId="7" xfId="3" applyFont="1" applyFill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0" xfId="2" applyFont="1" applyFill="1" applyAlignment="1">
      <alignment vertical="center" wrapText="1"/>
    </xf>
    <xf numFmtId="0" fontId="6" fillId="0" borderId="7" xfId="2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1" fontId="14" fillId="2" borderId="12" xfId="2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 wrapText="1"/>
    </xf>
    <xf numFmtId="43" fontId="13" fillId="11" borderId="21" xfId="3" applyFont="1" applyFill="1" applyBorder="1" applyAlignment="1">
      <alignment vertical="center" wrapText="1"/>
    </xf>
    <xf numFmtId="43" fontId="13" fillId="11" borderId="12" xfId="3" applyFont="1" applyFill="1" applyBorder="1" applyAlignment="1">
      <alignment horizontal="left" vertical="center" wrapText="1"/>
    </xf>
    <xf numFmtId="43" fontId="2" fillId="0" borderId="0" xfId="2" applyNumberFormat="1" applyFont="1" applyFill="1" applyAlignment="1">
      <alignment vertical="center" wrapText="1"/>
    </xf>
    <xf numFmtId="0" fontId="2" fillId="0" borderId="0" xfId="2" applyAlignment="1">
      <alignment vertical="center" wrapText="1"/>
    </xf>
    <xf numFmtId="0" fontId="2" fillId="0" borderId="0" xfId="2" applyAlignment="1">
      <alignment horizontal="right" vertical="center" wrapText="1"/>
    </xf>
    <xf numFmtId="0" fontId="8" fillId="0" borderId="11" xfId="2" applyFont="1" applyBorder="1" applyAlignment="1">
      <alignment horizontal="center" vertical="center" wrapText="1"/>
    </xf>
    <xf numFmtId="43" fontId="3" fillId="0" borderId="7" xfId="2" applyNumberFormat="1" applyFont="1" applyBorder="1" applyAlignment="1">
      <alignment horizontal="center" vertical="center" wrapText="1"/>
    </xf>
    <xf numFmtId="2" fontId="17" fillId="0" borderId="7" xfId="0" applyNumberFormat="1" applyFont="1" applyBorder="1" applyAlignment="1">
      <alignment horizontal="center" vertical="center" wrapText="1"/>
    </xf>
    <xf numFmtId="2" fontId="8" fillId="7" borderId="7" xfId="2" applyNumberFormat="1" applyFont="1" applyFill="1" applyBorder="1" applyAlignment="1">
      <alignment horizontal="center" vertical="center" wrapText="1"/>
    </xf>
    <xf numFmtId="2" fontId="3" fillId="6" borderId="13" xfId="0" applyNumberFormat="1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 vertical="center" wrapText="1"/>
    </xf>
    <xf numFmtId="2" fontId="8" fillId="7" borderId="12" xfId="2" applyNumberFormat="1" applyFont="1" applyFill="1" applyBorder="1" applyAlignment="1">
      <alignment horizontal="center" vertical="center" wrapText="1"/>
    </xf>
    <xf numFmtId="1" fontId="3" fillId="0" borderId="0" xfId="2" applyNumberFormat="1" applyFont="1" applyAlignment="1">
      <alignment vertical="center" wrapText="1"/>
    </xf>
    <xf numFmtId="1" fontId="5" fillId="0" borderId="0" xfId="2" applyNumberFormat="1" applyFont="1" applyAlignment="1">
      <alignment vertical="center" wrapText="1"/>
    </xf>
    <xf numFmtId="1" fontId="11" fillId="0" borderId="0" xfId="2" applyNumberFormat="1" applyFont="1" applyFill="1" applyBorder="1" applyAlignment="1">
      <alignment horizontal="center" vertical="center" wrapText="1"/>
    </xf>
    <xf numFmtId="1" fontId="11" fillId="7" borderId="0" xfId="2" applyNumberFormat="1" applyFont="1" applyFill="1" applyBorder="1" applyAlignment="1">
      <alignment horizontal="center" vertical="center" wrapText="1"/>
    </xf>
    <xf numFmtId="1" fontId="8" fillId="7" borderId="19" xfId="2" applyNumberFormat="1" applyFont="1" applyFill="1" applyBorder="1" applyAlignment="1">
      <alignment horizontal="center" vertical="center" wrapText="1"/>
    </xf>
    <xf numFmtId="1" fontId="8" fillId="8" borderId="13" xfId="2" applyNumberFormat="1" applyFont="1" applyFill="1" applyBorder="1" applyAlignment="1">
      <alignment horizontal="center" vertical="center" wrapText="1"/>
    </xf>
    <xf numFmtId="1" fontId="8" fillId="8" borderId="14" xfId="2" applyNumberFormat="1" applyFont="1" applyFill="1" applyBorder="1" applyAlignment="1">
      <alignment horizontal="center" vertical="center" wrapText="1"/>
    </xf>
    <xf numFmtId="1" fontId="8" fillId="7" borderId="18" xfId="2" applyNumberFormat="1" applyFont="1" applyFill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1" fontId="18" fillId="0" borderId="8" xfId="0" applyNumberFormat="1" applyFont="1" applyBorder="1" applyAlignment="1">
      <alignment horizontal="center" vertical="center"/>
    </xf>
    <xf numFmtId="1" fontId="8" fillId="7" borderId="7" xfId="2" applyNumberFormat="1" applyFont="1" applyFill="1" applyBorder="1" applyAlignment="1">
      <alignment horizontal="center" vertical="center" wrapText="1"/>
    </xf>
    <xf numFmtId="1" fontId="8" fillId="7" borderId="8" xfId="2" applyNumberFormat="1" applyFont="1" applyFill="1" applyBorder="1" applyAlignment="1">
      <alignment horizontal="center" vertical="center" wrapText="1"/>
    </xf>
    <xf numFmtId="1" fontId="3" fillId="6" borderId="13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 wrapText="1"/>
    </xf>
    <xf numFmtId="1" fontId="18" fillId="0" borderId="14" xfId="0" applyNumberFormat="1" applyFont="1" applyBorder="1" applyAlignment="1">
      <alignment horizontal="center" vertical="center"/>
    </xf>
    <xf numFmtId="1" fontId="17" fillId="0" borderId="18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/>
    </xf>
    <xf numFmtId="1" fontId="21" fillId="0" borderId="14" xfId="0" applyNumberFormat="1" applyFont="1" applyBorder="1" applyAlignment="1">
      <alignment horizontal="center" vertical="center"/>
    </xf>
    <xf numFmtId="1" fontId="8" fillId="7" borderId="13" xfId="2" applyNumberFormat="1" applyFont="1" applyFill="1" applyBorder="1" applyAlignment="1">
      <alignment horizontal="center" vertical="center" wrapText="1"/>
    </xf>
    <xf numFmtId="1" fontId="8" fillId="7" borderId="14" xfId="2" applyNumberFormat="1" applyFont="1" applyFill="1" applyBorder="1" applyAlignment="1">
      <alignment horizontal="center" vertical="center" wrapText="1"/>
    </xf>
    <xf numFmtId="1" fontId="19" fillId="0" borderId="13" xfId="0" applyNumberFormat="1" applyFont="1" applyBorder="1" applyAlignment="1">
      <alignment horizontal="center" vertical="center"/>
    </xf>
    <xf numFmtId="1" fontId="3" fillId="6" borderId="22" xfId="0" applyNumberFormat="1" applyFont="1" applyFill="1" applyBorder="1" applyAlignment="1">
      <alignment horizontal="center" vertical="center" wrapText="1"/>
    </xf>
    <xf numFmtId="1" fontId="3" fillId="2" borderId="23" xfId="0" applyNumberFormat="1" applyFont="1" applyFill="1" applyBorder="1" applyAlignment="1">
      <alignment horizontal="center" vertical="center"/>
    </xf>
    <xf numFmtId="1" fontId="3" fillId="6" borderId="9" xfId="0" applyNumberFormat="1" applyFont="1" applyFill="1" applyBorder="1" applyAlignment="1">
      <alignment horizontal="center" vertical="center" wrapText="1"/>
    </xf>
    <xf numFmtId="1" fontId="3" fillId="6" borderId="7" xfId="0" applyNumberFormat="1" applyFont="1" applyFill="1" applyBorder="1" applyAlignment="1">
      <alignment horizontal="center" vertical="center" wrapText="1"/>
    </xf>
    <xf numFmtId="1" fontId="8" fillId="7" borderId="12" xfId="2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vertical="center" wrapText="1"/>
    </xf>
    <xf numFmtId="43" fontId="2" fillId="0" borderId="0" xfId="2" applyNumberFormat="1" applyFont="1" applyAlignment="1">
      <alignment vertical="center" wrapText="1"/>
    </xf>
    <xf numFmtId="168" fontId="2" fillId="0" borderId="0" xfId="2" applyNumberFormat="1" applyFont="1" applyAlignment="1">
      <alignment vertical="center" wrapText="1"/>
    </xf>
    <xf numFmtId="168" fontId="2" fillId="0" borderId="0" xfId="2" applyNumberFormat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168" fontId="2" fillId="0" borderId="0" xfId="2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 wrapText="1"/>
    </xf>
    <xf numFmtId="2" fontId="3" fillId="6" borderId="21" xfId="0" applyNumberFormat="1" applyFont="1" applyFill="1" applyBorder="1" applyAlignment="1">
      <alignment horizontal="center" vertical="center" wrapText="1"/>
    </xf>
    <xf numFmtId="2" fontId="11" fillId="0" borderId="0" xfId="4" applyNumberFormat="1" applyFont="1" applyFill="1" applyBorder="1" applyAlignment="1">
      <alignment horizontal="center" vertical="center" wrapText="1"/>
    </xf>
    <xf numFmtId="2" fontId="11" fillId="7" borderId="0" xfId="4" applyNumberFormat="1" applyFont="1" applyFill="1" applyBorder="1" applyAlignment="1">
      <alignment horizontal="center" vertical="center" wrapText="1"/>
    </xf>
    <xf numFmtId="2" fontId="8" fillId="8" borderId="12" xfId="2" applyNumberFormat="1" applyFont="1" applyFill="1" applyBorder="1" applyAlignment="1">
      <alignment horizontal="center" vertical="center" wrapText="1"/>
    </xf>
    <xf numFmtId="2" fontId="8" fillId="7" borderId="17" xfId="2" applyNumberFormat="1" applyFont="1" applyFill="1" applyBorder="1" applyAlignment="1">
      <alignment horizontal="center" vertical="center" wrapText="1"/>
    </xf>
    <xf numFmtId="43" fontId="13" fillId="0" borderId="12" xfId="3" applyFont="1" applyFill="1" applyBorder="1" applyAlignment="1">
      <alignment vertical="center" wrapText="1"/>
    </xf>
    <xf numFmtId="1" fontId="3" fillId="0" borderId="0" xfId="2" applyNumberFormat="1" applyFont="1" applyAlignment="1">
      <alignment horizontal="center" vertical="center" wrapText="1"/>
    </xf>
    <xf numFmtId="1" fontId="3" fillId="6" borderId="12" xfId="0" applyNumberFormat="1" applyFont="1" applyFill="1" applyBorder="1" applyAlignment="1">
      <alignment horizontal="center" vertical="center" wrapText="1"/>
    </xf>
    <xf numFmtId="1" fontId="17" fillId="0" borderId="17" xfId="0" applyNumberFormat="1" applyFont="1" applyBorder="1" applyAlignment="1">
      <alignment horizontal="center" vertical="center" wrapText="1"/>
    </xf>
    <xf numFmtId="1" fontId="19" fillId="0" borderId="12" xfId="0" applyNumberFormat="1" applyFont="1" applyBorder="1" applyAlignment="1">
      <alignment horizontal="center" vertical="center"/>
    </xf>
    <xf numFmtId="1" fontId="3" fillId="6" borderId="21" xfId="0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2" fontId="7" fillId="0" borderId="0" xfId="2" applyNumberFormat="1" applyFont="1" applyFill="1" applyBorder="1" applyAlignment="1">
      <alignment horizontal="center" vertical="center" wrapText="1"/>
    </xf>
    <xf numFmtId="164" fontId="7" fillId="0" borderId="0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1" fontId="11" fillId="3" borderId="2" xfId="4" applyNumberFormat="1" applyFont="1" applyFill="1" applyBorder="1" applyAlignment="1">
      <alignment horizontal="center" vertical="center" wrapText="1"/>
    </xf>
    <xf numFmtId="1" fontId="11" fillId="3" borderId="3" xfId="4" applyNumberFormat="1" applyFont="1" applyFill="1" applyBorder="1" applyAlignment="1">
      <alignment horizontal="center" vertical="center" wrapText="1"/>
    </xf>
    <xf numFmtId="1" fontId="11" fillId="3" borderId="10" xfId="4" applyNumberFormat="1" applyFont="1" applyFill="1" applyBorder="1" applyAlignment="1">
      <alignment horizontal="center" vertical="center" wrapText="1"/>
    </xf>
    <xf numFmtId="0" fontId="11" fillId="3" borderId="1" xfId="2" applyNumberFormat="1" applyFont="1" applyFill="1" applyBorder="1" applyAlignment="1">
      <alignment horizontal="center" vertical="center" wrapText="1"/>
    </xf>
    <xf numFmtId="1" fontId="11" fillId="3" borderId="5" xfId="2" applyNumberFormat="1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2" fontId="11" fillId="3" borderId="1" xfId="4" applyNumberFormat="1" applyFont="1" applyFill="1" applyBorder="1" applyAlignment="1">
      <alignment horizontal="center" vertical="center" wrapText="1"/>
    </xf>
    <xf numFmtId="2" fontId="11" fillId="3" borderId="5" xfId="4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vertical="center" wrapText="1"/>
    </xf>
  </cellXfs>
  <cellStyles count="12">
    <cellStyle name="Millares [0] 2" xfId="4"/>
    <cellStyle name="Millares [0] 2 2" xfId="7"/>
    <cellStyle name="Millares [0] 2 3" xfId="11"/>
    <cellStyle name="Millares 2 4" xfId="6"/>
    <cellStyle name="Millares 4" xfId="3"/>
    <cellStyle name="Millares 4 2" xfId="10"/>
    <cellStyle name="Moneda" xfId="1" builtinId="4"/>
    <cellStyle name="Moneda 2" xfId="9"/>
    <cellStyle name="Normal" xfId="0" builtinId="0"/>
    <cellStyle name="Normal 2" xfId="2"/>
    <cellStyle name="Normal 2 13" xfId="5"/>
    <cellStyle name="Normal 3" xfId="8"/>
  </cellStyles>
  <dxfs count="19"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C5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462429</xdr:colOff>
      <xdr:row>0</xdr:row>
      <xdr:rowOff>0</xdr:rowOff>
    </xdr:from>
    <xdr:to>
      <xdr:col>14</xdr:col>
      <xdr:colOff>0</xdr:colOff>
      <xdr:row>0</xdr:row>
      <xdr:rowOff>1015999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752229" y="0"/>
          <a:ext cx="9609418" cy="10159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s-MX" sz="1300" b="1" i="0" strike="noStrike">
              <a:solidFill>
                <a:srgbClr val="000000"/>
              </a:solidFill>
              <a:latin typeface="Arial"/>
              <a:cs typeface="Arial"/>
            </a:rPr>
            <a:t>H. AYUNTAMIENTO DE ACAPULCO DE JUAREZ, GRO.</a:t>
          </a: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Ramo 33.- Aportaciones Federales para las Entidades Federativas y Municipios</a:t>
          </a:r>
        </a:p>
        <a:p>
          <a:pPr algn="l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Fondo para la Infraestructura Social Municipal</a:t>
          </a:r>
        </a:p>
        <a:p>
          <a:pPr algn="l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EJERCICIO FISCAL 2022</a:t>
          </a:r>
        </a:p>
        <a:p>
          <a:pPr algn="l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PROPUESTA DE INVERSION -EJECUTIVA-</a:t>
          </a:r>
        </a:p>
      </xdr:txBody>
    </xdr:sp>
    <xdr:clientData/>
  </xdr:twoCellAnchor>
  <xdr:twoCellAnchor editAs="oneCell">
    <xdr:from>
      <xdr:col>3</xdr:col>
      <xdr:colOff>246530</xdr:colOff>
      <xdr:row>0</xdr:row>
      <xdr:rowOff>22412</xdr:rowOff>
    </xdr:from>
    <xdr:to>
      <xdr:col>7</xdr:col>
      <xdr:colOff>102454</xdr:colOff>
      <xdr:row>1</xdr:row>
      <xdr:rowOff>15310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736" y="22412"/>
          <a:ext cx="2588557" cy="1247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1"/>
  <sheetViews>
    <sheetView tabSelected="1" topLeftCell="F1" zoomScale="85" zoomScaleNormal="85" zoomScaleSheetLayoutView="70" workbookViewId="0">
      <selection activeCell="AF3" sqref="AF3"/>
    </sheetView>
  </sheetViews>
  <sheetFormatPr baseColWidth="10" defaultColWidth="11.42578125" defaultRowHeight="29.25" customHeight="1" x14ac:dyDescent="0.25"/>
  <cols>
    <col min="1" max="1" width="11.42578125" style="149"/>
    <col min="2" max="2" width="5.7109375" style="215" customWidth="1"/>
    <col min="3" max="3" width="18.85546875" style="8" customWidth="1"/>
    <col min="4" max="4" width="9.5703125" style="11" customWidth="1"/>
    <col min="5" max="5" width="8" style="9" customWidth="1"/>
    <col min="6" max="6" width="11.85546875" style="9" customWidth="1"/>
    <col min="7" max="7" width="11.28515625" style="9" customWidth="1"/>
    <col min="8" max="8" width="21.28515625" style="9" customWidth="1"/>
    <col min="9" max="9" width="18.7109375" style="2" customWidth="1"/>
    <col min="10" max="10" width="20.28515625" style="3" customWidth="1"/>
    <col min="11" max="11" width="20.140625" style="3" customWidth="1"/>
    <col min="12" max="12" width="15.5703125" style="3" customWidth="1"/>
    <col min="13" max="13" width="48.140625" style="3" customWidth="1"/>
    <col min="14" max="14" width="30.5703125" style="3" customWidth="1"/>
    <col min="15" max="15" width="22" style="3" customWidth="1"/>
    <col min="16" max="16" width="19.5703125" style="4" customWidth="1"/>
    <col min="17" max="17" width="17.7109375" style="4" hidden="1" customWidth="1"/>
    <col min="18" max="18" width="19.28515625" style="4" hidden="1" customWidth="1"/>
    <col min="19" max="19" width="32.42578125" style="4" hidden="1" customWidth="1"/>
    <col min="20" max="20" width="14.85546875" style="10" customWidth="1"/>
    <col min="21" max="21" width="10.42578125" style="208" customWidth="1"/>
    <col min="22" max="22" width="11" style="208" customWidth="1"/>
    <col min="23" max="23" width="11.140625" style="208" customWidth="1"/>
    <col min="24" max="24" width="11.5703125" style="208" customWidth="1"/>
    <col min="25" max="25" width="23.140625" style="6" hidden="1" customWidth="1"/>
    <col min="26" max="26" width="18.28515625" style="6" hidden="1" customWidth="1"/>
    <col min="27" max="27" width="14.42578125" style="6" hidden="1" customWidth="1"/>
    <col min="28" max="31" width="0" style="6" hidden="1" customWidth="1"/>
    <col min="32" max="32" width="11.42578125" style="213"/>
    <col min="33" max="33" width="13.5703125" style="213" customWidth="1"/>
    <col min="34" max="34" width="11.42578125" style="213"/>
    <col min="35" max="35" width="16.42578125" style="3" customWidth="1"/>
    <col min="36" max="16384" width="11.42578125" style="3"/>
  </cols>
  <sheetData>
    <row r="1" spans="2:34" ht="99" customHeight="1" x14ac:dyDescent="0.25">
      <c r="D1" s="12"/>
      <c r="E1" s="1"/>
      <c r="F1" s="1"/>
      <c r="G1" s="1"/>
      <c r="H1" s="1"/>
      <c r="T1" s="5"/>
      <c r="U1" s="226"/>
      <c r="V1" s="180"/>
      <c r="W1" s="180"/>
      <c r="X1" s="181"/>
    </row>
    <row r="2" spans="2:34" ht="15.75" customHeight="1" thickBot="1" x14ac:dyDescent="0.3">
      <c r="D2" s="12"/>
      <c r="E2" s="1"/>
      <c r="F2" s="1"/>
      <c r="G2" s="1"/>
      <c r="H2" s="1"/>
      <c r="P2" s="7"/>
      <c r="Q2" s="7"/>
      <c r="R2" s="7"/>
      <c r="S2" s="7"/>
      <c r="T2" s="231"/>
      <c r="U2" s="232"/>
      <c r="V2" s="233"/>
      <c r="W2" s="233"/>
      <c r="X2" s="234"/>
    </row>
    <row r="3" spans="2:34" ht="39" customHeight="1" thickBot="1" x14ac:dyDescent="0.3">
      <c r="D3" s="245" t="s">
        <v>19</v>
      </c>
      <c r="E3" s="245" t="s">
        <v>0</v>
      </c>
      <c r="F3" s="245" t="s">
        <v>1</v>
      </c>
      <c r="G3" s="245" t="s">
        <v>16</v>
      </c>
      <c r="H3" s="245" t="s">
        <v>2</v>
      </c>
      <c r="I3" s="245" t="s">
        <v>3</v>
      </c>
      <c r="J3" s="245" t="s">
        <v>4</v>
      </c>
      <c r="K3" s="245" t="s">
        <v>7</v>
      </c>
      <c r="L3" s="245" t="s">
        <v>47</v>
      </c>
      <c r="M3" s="17" t="s">
        <v>5</v>
      </c>
      <c r="N3" s="245" t="s">
        <v>6</v>
      </c>
      <c r="O3" s="245" t="s">
        <v>8</v>
      </c>
      <c r="P3" s="245" t="s">
        <v>55</v>
      </c>
      <c r="Q3" s="248" t="s">
        <v>9</v>
      </c>
      <c r="R3" s="248" t="s">
        <v>17</v>
      </c>
      <c r="S3" s="248" t="s">
        <v>46</v>
      </c>
      <c r="T3" s="251" t="s">
        <v>10</v>
      </c>
      <c r="U3" s="252"/>
      <c r="V3" s="236" t="s">
        <v>11</v>
      </c>
      <c r="W3" s="237"/>
      <c r="X3" s="238"/>
    </row>
    <row r="4" spans="2:34" ht="29.25" customHeight="1" x14ac:dyDescent="0.25">
      <c r="D4" s="246" t="s">
        <v>12</v>
      </c>
      <c r="E4" s="246"/>
      <c r="F4" s="246"/>
      <c r="G4" s="246"/>
      <c r="H4" s="246"/>
      <c r="I4" s="246"/>
      <c r="J4" s="246"/>
      <c r="K4" s="246"/>
      <c r="L4" s="246"/>
      <c r="M4" s="18" t="s">
        <v>5</v>
      </c>
      <c r="N4" s="246"/>
      <c r="O4" s="246"/>
      <c r="P4" s="246"/>
      <c r="Q4" s="249"/>
      <c r="R4" s="249"/>
      <c r="S4" s="249"/>
      <c r="T4" s="241" t="s">
        <v>14</v>
      </c>
      <c r="U4" s="243" t="s">
        <v>15</v>
      </c>
      <c r="V4" s="239" t="s">
        <v>48</v>
      </c>
      <c r="W4" s="239" t="s">
        <v>49</v>
      </c>
      <c r="X4" s="241" t="s">
        <v>8</v>
      </c>
    </row>
    <row r="5" spans="2:34" ht="32.25" customHeight="1" thickBot="1" x14ac:dyDescent="0.3">
      <c r="D5" s="247" t="s">
        <v>13</v>
      </c>
      <c r="E5" s="247"/>
      <c r="F5" s="247"/>
      <c r="G5" s="247"/>
      <c r="H5" s="247"/>
      <c r="I5" s="247"/>
      <c r="J5" s="247"/>
      <c r="K5" s="247"/>
      <c r="L5" s="247"/>
      <c r="M5" s="19"/>
      <c r="N5" s="247"/>
      <c r="O5" s="247"/>
      <c r="P5" s="247"/>
      <c r="Q5" s="250"/>
      <c r="R5" s="250"/>
      <c r="S5" s="250"/>
      <c r="T5" s="242"/>
      <c r="U5" s="244"/>
      <c r="V5" s="240"/>
      <c r="W5" s="240"/>
      <c r="X5" s="240"/>
    </row>
    <row r="6" spans="2:34" ht="32.25" customHeight="1" x14ac:dyDescent="0.25">
      <c r="D6" s="67"/>
      <c r="E6" s="68"/>
      <c r="F6" s="68"/>
      <c r="G6" s="68"/>
      <c r="H6" s="68"/>
      <c r="I6" s="68"/>
      <c r="J6" s="68"/>
      <c r="K6" s="68"/>
      <c r="L6" s="68"/>
      <c r="M6" s="68"/>
      <c r="N6" s="68"/>
      <c r="O6" s="138">
        <f>763756542-P7</f>
        <v>9.8192691802978516E-4</v>
      </c>
      <c r="P6" s="68"/>
      <c r="Q6" s="69"/>
      <c r="R6" s="69"/>
      <c r="S6" s="69"/>
      <c r="T6" s="70"/>
      <c r="U6" s="221"/>
      <c r="V6" s="182"/>
      <c r="W6" s="182"/>
      <c r="X6" s="182"/>
      <c r="Y6" s="130"/>
    </row>
    <row r="7" spans="2:34" ht="32.25" customHeight="1" x14ac:dyDescent="0.25">
      <c r="D7" s="133"/>
      <c r="E7" s="134"/>
      <c r="F7" s="134"/>
      <c r="G7" s="134"/>
      <c r="H7" s="134"/>
      <c r="I7" s="134"/>
      <c r="J7" s="134"/>
      <c r="K7" s="134"/>
      <c r="L7" s="134"/>
      <c r="M7" s="73" t="s">
        <v>8</v>
      </c>
      <c r="N7" s="134"/>
      <c r="O7" s="135">
        <f>O8+O108+O239+O243+O290+O295+O286+O737+O740+O634</f>
        <v>745520628.83901799</v>
      </c>
      <c r="P7" s="135">
        <f>P8+P108+P239+P243+P290+P295+P286+P737+P740+P634</f>
        <v>763756541.99901807</v>
      </c>
      <c r="Q7" s="136"/>
      <c r="R7" s="136"/>
      <c r="S7" s="136"/>
      <c r="T7" s="137"/>
      <c r="U7" s="222"/>
      <c r="V7" s="183"/>
      <c r="W7" s="183"/>
      <c r="X7" s="184"/>
    </row>
    <row r="8" spans="2:34" ht="30" customHeight="1" x14ac:dyDescent="0.25">
      <c r="D8" s="43"/>
      <c r="E8" s="44"/>
      <c r="F8" s="44"/>
      <c r="G8" s="44"/>
      <c r="H8" s="44"/>
      <c r="I8" s="45"/>
      <c r="J8" s="46"/>
      <c r="K8" s="46"/>
      <c r="L8" s="46"/>
      <c r="M8" s="71" t="s">
        <v>52</v>
      </c>
      <c r="N8" s="46"/>
      <c r="O8" s="47">
        <f>O9+O14+O72+O104</f>
        <v>107429727.67999999</v>
      </c>
      <c r="P8" s="47">
        <f>P9+P14+P72+P104</f>
        <v>125665640.83999999</v>
      </c>
      <c r="Q8" s="48"/>
      <c r="R8" s="48"/>
      <c r="S8" s="48"/>
      <c r="T8" s="44"/>
      <c r="U8" s="223"/>
      <c r="V8" s="185"/>
      <c r="W8" s="185"/>
      <c r="X8" s="186"/>
    </row>
    <row r="9" spans="2:34" ht="37.5" customHeight="1" x14ac:dyDescent="0.25">
      <c r="D9" s="49"/>
      <c r="E9" s="50"/>
      <c r="F9" s="50"/>
      <c r="G9" s="50"/>
      <c r="H9" s="50"/>
      <c r="I9" s="51"/>
      <c r="J9" s="52"/>
      <c r="K9" s="52"/>
      <c r="L9" s="52"/>
      <c r="M9" s="73" t="s">
        <v>20</v>
      </c>
      <c r="N9" s="52"/>
      <c r="O9" s="74">
        <f>SUM(O10:O13)</f>
        <v>5457499.0199999996</v>
      </c>
      <c r="P9" s="74">
        <f>SUM(P10:P13)</f>
        <v>5457499.0199999996</v>
      </c>
      <c r="Q9" s="53">
        <f>SUM(Q10:Q11)</f>
        <v>0</v>
      </c>
      <c r="R9" s="53">
        <f>SUM(R10:R11)</f>
        <v>0</v>
      </c>
      <c r="S9" s="54"/>
      <c r="T9" s="50"/>
      <c r="U9" s="224"/>
      <c r="V9" s="187"/>
      <c r="W9" s="187"/>
      <c r="X9" s="184"/>
    </row>
    <row r="10" spans="2:34" ht="69.75" customHeight="1" x14ac:dyDescent="0.25">
      <c r="B10" s="215">
        <v>1</v>
      </c>
      <c r="C10" s="8" t="s">
        <v>95</v>
      </c>
      <c r="D10" s="55"/>
      <c r="E10" s="56"/>
      <c r="F10" s="56"/>
      <c r="G10" s="56"/>
      <c r="H10" s="20" t="s">
        <v>52</v>
      </c>
      <c r="I10" s="20" t="s">
        <v>21</v>
      </c>
      <c r="J10" s="20" t="s">
        <v>20</v>
      </c>
      <c r="K10" s="58"/>
      <c r="L10" s="58"/>
      <c r="M10" s="59" t="s">
        <v>156</v>
      </c>
      <c r="N10" s="59" t="s">
        <v>134</v>
      </c>
      <c r="O10" s="26">
        <f>P10</f>
        <v>2227094.8199999998</v>
      </c>
      <c r="P10" s="114">
        <v>2227094.8199999998</v>
      </c>
      <c r="Q10" s="62"/>
      <c r="R10" s="14"/>
      <c r="S10" s="14"/>
      <c r="T10" s="31" t="s">
        <v>995</v>
      </c>
      <c r="U10" s="188">
        <v>1</v>
      </c>
      <c r="V10" s="188"/>
      <c r="W10" s="188"/>
      <c r="X10" s="189"/>
    </row>
    <row r="11" spans="2:34" ht="69.75" customHeight="1" x14ac:dyDescent="0.25">
      <c r="B11" s="215">
        <v>1</v>
      </c>
      <c r="C11" s="8" t="s">
        <v>95</v>
      </c>
      <c r="D11" s="55"/>
      <c r="E11" s="56"/>
      <c r="F11" s="56"/>
      <c r="G11" s="56"/>
      <c r="H11" s="20" t="s">
        <v>52</v>
      </c>
      <c r="I11" s="20" t="s">
        <v>21</v>
      </c>
      <c r="J11" s="20" t="s">
        <v>93</v>
      </c>
      <c r="K11" s="58"/>
      <c r="L11" s="58"/>
      <c r="M11" s="59" t="s">
        <v>157</v>
      </c>
      <c r="N11" s="59" t="s">
        <v>134</v>
      </c>
      <c r="O11" s="26">
        <f>P11</f>
        <v>2230404.2000000002</v>
      </c>
      <c r="P11" s="114">
        <v>2230404.2000000002</v>
      </c>
      <c r="Q11" s="62"/>
      <c r="R11" s="14"/>
      <c r="S11" s="14"/>
      <c r="T11" s="31" t="s">
        <v>995</v>
      </c>
      <c r="U11" s="188">
        <v>1</v>
      </c>
      <c r="V11" s="188"/>
      <c r="W11" s="188"/>
      <c r="X11" s="189"/>
    </row>
    <row r="12" spans="2:34" s="171" customFormat="1" ht="59.25" customHeight="1" x14ac:dyDescent="0.25">
      <c r="B12" s="235"/>
      <c r="C12" s="172" t="s">
        <v>95</v>
      </c>
      <c r="D12" s="173"/>
      <c r="E12" s="155"/>
      <c r="F12" s="155"/>
      <c r="G12" s="155"/>
      <c r="H12" s="151" t="s">
        <v>52</v>
      </c>
      <c r="I12" s="151" t="s">
        <v>21</v>
      </c>
      <c r="J12" s="151" t="s">
        <v>20</v>
      </c>
      <c r="K12" s="160"/>
      <c r="L12" s="58"/>
      <c r="M12" s="156" t="s">
        <v>957</v>
      </c>
      <c r="N12" s="156" t="s">
        <v>140</v>
      </c>
      <c r="O12" s="26">
        <f>P12</f>
        <v>1000000</v>
      </c>
      <c r="P12" s="143">
        <v>1000000</v>
      </c>
      <c r="Q12" s="62"/>
      <c r="R12" s="14"/>
      <c r="S12" s="14"/>
      <c r="T12" s="174" t="s">
        <v>317</v>
      </c>
      <c r="U12" s="175">
        <f t="shared" ref="U12" si="0">P12/12000</f>
        <v>83.333333333333329</v>
      </c>
      <c r="V12" s="188">
        <f t="shared" ref="V12" si="1">((U12/10)*7)</f>
        <v>58.333333333333329</v>
      </c>
      <c r="W12" s="188">
        <f t="shared" ref="W12" si="2">((U12/10)*8)</f>
        <v>66.666666666666657</v>
      </c>
      <c r="X12" s="189">
        <f t="shared" ref="X12" si="3">V12+W12</f>
        <v>124.99999999999999</v>
      </c>
      <c r="AF12" s="214"/>
      <c r="AG12" s="214"/>
      <c r="AH12" s="214"/>
    </row>
    <row r="13" spans="2:34" ht="13.5" customHeight="1" x14ac:dyDescent="0.25">
      <c r="D13" s="55"/>
      <c r="E13" s="56"/>
      <c r="F13" s="56"/>
      <c r="G13" s="56"/>
      <c r="H13" s="20"/>
      <c r="I13" s="20"/>
      <c r="J13" s="20"/>
      <c r="K13" s="58"/>
      <c r="L13" s="58"/>
      <c r="M13" s="59"/>
      <c r="N13" s="59"/>
      <c r="O13" s="26"/>
      <c r="P13" s="61"/>
      <c r="Q13" s="62"/>
      <c r="R13" s="14"/>
      <c r="S13" s="14"/>
      <c r="T13" s="31"/>
      <c r="U13" s="175"/>
      <c r="V13" s="188"/>
      <c r="W13" s="188"/>
      <c r="X13" s="189"/>
    </row>
    <row r="14" spans="2:34" ht="36" customHeight="1" x14ac:dyDescent="0.25">
      <c r="D14" s="49"/>
      <c r="E14" s="50"/>
      <c r="F14" s="50"/>
      <c r="G14" s="50"/>
      <c r="H14" s="50"/>
      <c r="I14" s="51"/>
      <c r="J14" s="52"/>
      <c r="K14" s="52"/>
      <c r="L14" s="52"/>
      <c r="M14" s="73" t="s">
        <v>56</v>
      </c>
      <c r="N14" s="52"/>
      <c r="O14" s="74">
        <f>SUM(O15:O49)</f>
        <v>45219390.769999996</v>
      </c>
      <c r="P14" s="74">
        <f>SUM(P15:P70)</f>
        <v>63455303.929999992</v>
      </c>
      <c r="Q14" s="74">
        <f>SUM(Q15:Q49)</f>
        <v>0</v>
      </c>
      <c r="R14" s="115">
        <f>SUM(R15:R49)</f>
        <v>0</v>
      </c>
      <c r="S14" s="116"/>
      <c r="T14" s="117"/>
      <c r="U14" s="176"/>
      <c r="V14" s="190"/>
      <c r="W14" s="190"/>
      <c r="X14" s="191"/>
    </row>
    <row r="15" spans="2:34" ht="79.5" customHeight="1" x14ac:dyDescent="0.25">
      <c r="B15" s="215">
        <v>1</v>
      </c>
      <c r="C15" s="8" t="s">
        <v>94</v>
      </c>
      <c r="D15" s="55"/>
      <c r="E15" s="56"/>
      <c r="F15" s="56"/>
      <c r="G15" s="56"/>
      <c r="H15" s="20" t="s">
        <v>52</v>
      </c>
      <c r="I15" s="20" t="s">
        <v>21</v>
      </c>
      <c r="J15" s="20" t="s">
        <v>93</v>
      </c>
      <c r="K15" s="58"/>
      <c r="L15" s="58"/>
      <c r="M15" s="23" t="s">
        <v>53</v>
      </c>
      <c r="N15" s="23" t="s">
        <v>54</v>
      </c>
      <c r="O15" s="26">
        <f t="shared" ref="O15:O47" si="4">P15</f>
        <v>2060390.29</v>
      </c>
      <c r="P15" s="113">
        <v>2060390.29</v>
      </c>
      <c r="Q15" s="62"/>
      <c r="R15" s="14"/>
      <c r="S15" s="14"/>
      <c r="T15" s="31" t="s">
        <v>995</v>
      </c>
      <c r="U15" s="188">
        <v>1</v>
      </c>
      <c r="V15" s="188"/>
      <c r="W15" s="188"/>
      <c r="X15" s="189"/>
    </row>
    <row r="16" spans="2:34" ht="84.75" customHeight="1" x14ac:dyDescent="0.25">
      <c r="B16" s="215">
        <v>1</v>
      </c>
      <c r="C16" s="8" t="s">
        <v>94</v>
      </c>
      <c r="D16" s="55"/>
      <c r="E16" s="56"/>
      <c r="F16" s="56"/>
      <c r="G16" s="56"/>
      <c r="H16" s="20" t="s">
        <v>52</v>
      </c>
      <c r="I16" s="20" t="s">
        <v>21</v>
      </c>
      <c r="J16" s="20" t="s">
        <v>93</v>
      </c>
      <c r="K16" s="58"/>
      <c r="L16" s="58"/>
      <c r="M16" s="59" t="s">
        <v>60</v>
      </c>
      <c r="N16" s="23" t="s">
        <v>54</v>
      </c>
      <c r="O16" s="26">
        <f t="shared" si="4"/>
        <v>10000000</v>
      </c>
      <c r="P16" s="114">
        <v>10000000</v>
      </c>
      <c r="Q16" s="62"/>
      <c r="R16" s="14"/>
      <c r="S16" s="14"/>
      <c r="T16" s="31" t="s">
        <v>995</v>
      </c>
      <c r="U16" s="188">
        <v>1</v>
      </c>
      <c r="V16" s="188"/>
      <c r="W16" s="188"/>
      <c r="X16" s="189"/>
    </row>
    <row r="17" spans="2:34" ht="59.25" customHeight="1" x14ac:dyDescent="0.25">
      <c r="B17" s="215">
        <v>1</v>
      </c>
      <c r="C17" s="8" t="s">
        <v>95</v>
      </c>
      <c r="D17" s="55"/>
      <c r="E17" s="56"/>
      <c r="F17" s="56"/>
      <c r="G17" s="56"/>
      <c r="H17" s="20" t="s">
        <v>52</v>
      </c>
      <c r="I17" s="20" t="s">
        <v>21</v>
      </c>
      <c r="J17" s="20" t="s">
        <v>93</v>
      </c>
      <c r="K17" s="89"/>
      <c r="L17" s="89"/>
      <c r="M17" s="90" t="s">
        <v>653</v>
      </c>
      <c r="N17" s="90" t="s">
        <v>654</v>
      </c>
      <c r="O17" s="27">
        <f t="shared" si="4"/>
        <v>800000</v>
      </c>
      <c r="P17" s="143">
        <v>800000</v>
      </c>
      <c r="Q17" s="62"/>
      <c r="R17" s="62"/>
      <c r="S17" s="75"/>
      <c r="T17" s="31" t="s">
        <v>317</v>
      </c>
      <c r="U17" s="175">
        <f t="shared" ref="U17" si="5">P17/12000</f>
        <v>66.666666666666671</v>
      </c>
      <c r="V17" s="192">
        <f>((U17/10)*7)</f>
        <v>46.666666666666671</v>
      </c>
      <c r="W17" s="192">
        <f>((U17/10)*8)</f>
        <v>53.333333333333336</v>
      </c>
      <c r="X17" s="193">
        <f>V17+W17</f>
        <v>100</v>
      </c>
    </row>
    <row r="18" spans="2:34" s="149" customFormat="1" ht="59.25" customHeight="1" x14ac:dyDescent="0.25">
      <c r="B18" s="215"/>
      <c r="C18" s="8"/>
      <c r="D18" s="55"/>
      <c r="E18" s="155"/>
      <c r="F18" s="155"/>
      <c r="G18" s="155"/>
      <c r="H18" s="151" t="s">
        <v>52</v>
      </c>
      <c r="I18" s="151" t="s">
        <v>21</v>
      </c>
      <c r="J18" s="151" t="s">
        <v>93</v>
      </c>
      <c r="K18" s="160"/>
      <c r="L18" s="160"/>
      <c r="M18" s="161" t="s">
        <v>964</v>
      </c>
      <c r="N18" s="161" t="s">
        <v>965</v>
      </c>
      <c r="O18" s="153">
        <f t="shared" si="4"/>
        <v>1000000</v>
      </c>
      <c r="P18" s="143">
        <v>1000000</v>
      </c>
      <c r="Q18" s="62"/>
      <c r="R18" s="62"/>
      <c r="S18" s="75"/>
      <c r="T18" s="154" t="s">
        <v>317</v>
      </c>
      <c r="U18" s="219">
        <v>94.9</v>
      </c>
      <c r="V18" s="163">
        <v>42</v>
      </c>
      <c r="W18" s="163">
        <v>34</v>
      </c>
      <c r="X18" s="164">
        <v>76</v>
      </c>
      <c r="Y18" s="150"/>
      <c r="Z18" s="150"/>
      <c r="AA18" s="150"/>
      <c r="AB18" s="150"/>
      <c r="AC18" s="150"/>
      <c r="AD18" s="150"/>
      <c r="AE18" s="150"/>
      <c r="AF18" s="213"/>
      <c r="AG18" s="213"/>
      <c r="AH18" s="213"/>
    </row>
    <row r="19" spans="2:34" ht="39.950000000000003" customHeight="1" x14ac:dyDescent="0.25">
      <c r="B19" s="215">
        <v>1</v>
      </c>
      <c r="C19" s="8" t="s">
        <v>95</v>
      </c>
      <c r="D19" s="55"/>
      <c r="E19" s="56"/>
      <c r="F19" s="56"/>
      <c r="G19" s="56"/>
      <c r="H19" s="151" t="s">
        <v>52</v>
      </c>
      <c r="I19" s="151" t="s">
        <v>21</v>
      </c>
      <c r="J19" s="151" t="s">
        <v>93</v>
      </c>
      <c r="K19" s="89"/>
      <c r="L19" s="89"/>
      <c r="M19" s="90" t="s">
        <v>656</v>
      </c>
      <c r="N19" s="90" t="s">
        <v>230</v>
      </c>
      <c r="O19" s="153">
        <f t="shared" si="4"/>
        <v>1400000</v>
      </c>
      <c r="P19" s="143">
        <v>1400000</v>
      </c>
      <c r="Q19" s="62"/>
      <c r="R19" s="62"/>
      <c r="S19" s="62"/>
      <c r="T19" s="31" t="s">
        <v>317</v>
      </c>
      <c r="U19" s="175">
        <f>P19/12000</f>
        <v>116.66666666666667</v>
      </c>
      <c r="V19" s="192">
        <f t="shared" ref="V19:V70" si="6">((U19/10)*7)</f>
        <v>81.666666666666671</v>
      </c>
      <c r="W19" s="192">
        <f t="shared" ref="W19:W70" si="7">((U19/10)*8)</f>
        <v>93.333333333333343</v>
      </c>
      <c r="X19" s="193">
        <f t="shared" ref="X19:X70" si="8">V19+W19</f>
        <v>175</v>
      </c>
    </row>
    <row r="20" spans="2:34" s="149" customFormat="1" ht="39.950000000000003" customHeight="1" x14ac:dyDescent="0.25">
      <c r="B20" s="215"/>
      <c r="C20" s="8" t="s">
        <v>95</v>
      </c>
      <c r="D20" s="55"/>
      <c r="E20" s="155"/>
      <c r="F20" s="155"/>
      <c r="G20" s="155"/>
      <c r="H20" s="151" t="s">
        <v>52</v>
      </c>
      <c r="I20" s="151" t="s">
        <v>21</v>
      </c>
      <c r="J20" s="151" t="s">
        <v>93</v>
      </c>
      <c r="K20" s="160"/>
      <c r="L20" s="160"/>
      <c r="M20" s="161" t="s">
        <v>706</v>
      </c>
      <c r="N20" s="161" t="s">
        <v>707</v>
      </c>
      <c r="O20" s="153">
        <f t="shared" si="4"/>
        <v>650000</v>
      </c>
      <c r="P20" s="143">
        <v>650000</v>
      </c>
      <c r="Q20" s="62"/>
      <c r="R20" s="62"/>
      <c r="S20" s="62"/>
      <c r="T20" s="154" t="s">
        <v>317</v>
      </c>
      <c r="U20" s="227">
        <v>45</v>
      </c>
      <c r="V20" s="192">
        <f t="shared" si="6"/>
        <v>31.5</v>
      </c>
      <c r="W20" s="192">
        <f t="shared" si="7"/>
        <v>36</v>
      </c>
      <c r="X20" s="193">
        <f t="shared" si="8"/>
        <v>67.5</v>
      </c>
      <c r="Y20" s="150"/>
      <c r="Z20" s="150"/>
      <c r="AA20" s="150"/>
      <c r="AB20" s="150"/>
      <c r="AC20" s="150"/>
      <c r="AD20" s="150"/>
      <c r="AE20" s="150"/>
      <c r="AF20" s="213"/>
      <c r="AG20" s="213"/>
      <c r="AH20" s="213"/>
    </row>
    <row r="21" spans="2:34" s="149" customFormat="1" ht="39.950000000000003" customHeight="1" x14ac:dyDescent="0.25">
      <c r="B21" s="215"/>
      <c r="C21" s="8" t="s">
        <v>95</v>
      </c>
      <c r="D21" s="55"/>
      <c r="E21" s="155"/>
      <c r="F21" s="155"/>
      <c r="G21" s="155"/>
      <c r="H21" s="151" t="s">
        <v>52</v>
      </c>
      <c r="I21" s="151" t="s">
        <v>21</v>
      </c>
      <c r="J21" s="151" t="s">
        <v>93</v>
      </c>
      <c r="K21" s="160"/>
      <c r="L21" s="160"/>
      <c r="M21" s="161" t="s">
        <v>708</v>
      </c>
      <c r="N21" s="161" t="s">
        <v>709</v>
      </c>
      <c r="O21" s="153">
        <f t="shared" si="4"/>
        <v>500000</v>
      </c>
      <c r="P21" s="143">
        <v>500000</v>
      </c>
      <c r="Q21" s="62"/>
      <c r="R21" s="62"/>
      <c r="S21" s="62"/>
      <c r="T21" s="154" t="s">
        <v>317</v>
      </c>
      <c r="U21" s="227">
        <v>30</v>
      </c>
      <c r="V21" s="163">
        <f t="shared" si="6"/>
        <v>21</v>
      </c>
      <c r="W21" s="163">
        <f t="shared" si="7"/>
        <v>24</v>
      </c>
      <c r="X21" s="164">
        <f t="shared" si="8"/>
        <v>45</v>
      </c>
      <c r="Y21" s="150"/>
      <c r="Z21" s="150"/>
      <c r="AA21" s="150"/>
      <c r="AB21" s="150"/>
      <c r="AC21" s="150"/>
      <c r="AD21" s="150"/>
      <c r="AE21" s="150"/>
      <c r="AF21" s="213"/>
      <c r="AG21" s="213"/>
      <c r="AH21" s="213"/>
    </row>
    <row r="22" spans="2:34" ht="39.950000000000003" customHeight="1" x14ac:dyDescent="0.25">
      <c r="B22" s="215">
        <v>1</v>
      </c>
      <c r="C22" s="8" t="s">
        <v>95</v>
      </c>
      <c r="D22" s="55"/>
      <c r="E22" s="155"/>
      <c r="F22" s="155"/>
      <c r="G22" s="155"/>
      <c r="H22" s="151" t="s">
        <v>52</v>
      </c>
      <c r="I22" s="151" t="s">
        <v>21</v>
      </c>
      <c r="J22" s="151" t="s">
        <v>93</v>
      </c>
      <c r="K22" s="89"/>
      <c r="L22" s="89"/>
      <c r="M22" s="90" t="s">
        <v>657</v>
      </c>
      <c r="N22" s="90" t="s">
        <v>658</v>
      </c>
      <c r="O22" s="27">
        <f t="shared" si="4"/>
        <v>1000000</v>
      </c>
      <c r="P22" s="143">
        <v>1000000</v>
      </c>
      <c r="Q22" s="62"/>
      <c r="R22" s="62"/>
      <c r="S22" s="62"/>
      <c r="T22" s="31" t="s">
        <v>317</v>
      </c>
      <c r="U22" s="227">
        <v>156</v>
      </c>
      <c r="V22" s="192">
        <f t="shared" si="6"/>
        <v>109.2</v>
      </c>
      <c r="W22" s="192">
        <f t="shared" si="7"/>
        <v>124.8</v>
      </c>
      <c r="X22" s="193">
        <f t="shared" si="8"/>
        <v>234</v>
      </c>
    </row>
    <row r="23" spans="2:34" ht="39.950000000000003" customHeight="1" x14ac:dyDescent="0.25">
      <c r="B23" s="215">
        <v>1</v>
      </c>
      <c r="C23" s="8" t="s">
        <v>95</v>
      </c>
      <c r="D23" s="55"/>
      <c r="E23" s="155"/>
      <c r="F23" s="155"/>
      <c r="G23" s="155"/>
      <c r="H23" s="151" t="s">
        <v>52</v>
      </c>
      <c r="I23" s="151" t="s">
        <v>21</v>
      </c>
      <c r="J23" s="151" t="s">
        <v>93</v>
      </c>
      <c r="K23" s="89"/>
      <c r="L23" s="89"/>
      <c r="M23" s="145" t="s">
        <v>653</v>
      </c>
      <c r="N23" s="145" t="s">
        <v>662</v>
      </c>
      <c r="O23" s="27">
        <f t="shared" si="4"/>
        <v>800000</v>
      </c>
      <c r="P23" s="143">
        <v>800000</v>
      </c>
      <c r="Q23" s="62"/>
      <c r="R23" s="62"/>
      <c r="S23" s="62"/>
      <c r="T23" s="154" t="s">
        <v>317</v>
      </c>
      <c r="U23" s="175">
        <f>P23/12000</f>
        <v>66.666666666666671</v>
      </c>
      <c r="V23" s="192">
        <f t="shared" si="6"/>
        <v>46.666666666666671</v>
      </c>
      <c r="W23" s="192">
        <f t="shared" si="7"/>
        <v>53.333333333333336</v>
      </c>
      <c r="X23" s="193">
        <f t="shared" si="8"/>
        <v>100</v>
      </c>
    </row>
    <row r="24" spans="2:34" ht="39.950000000000003" customHeight="1" x14ac:dyDescent="0.25">
      <c r="B24" s="215">
        <v>1</v>
      </c>
      <c r="C24" s="8" t="s">
        <v>95</v>
      </c>
      <c r="D24" s="55"/>
      <c r="E24" s="155"/>
      <c r="F24" s="155"/>
      <c r="G24" s="155"/>
      <c r="H24" s="151" t="s">
        <v>52</v>
      </c>
      <c r="I24" s="151" t="s">
        <v>21</v>
      </c>
      <c r="J24" s="151" t="s">
        <v>93</v>
      </c>
      <c r="K24" s="89"/>
      <c r="L24" s="89"/>
      <c r="M24" s="90" t="s">
        <v>655</v>
      </c>
      <c r="N24" s="90" t="s">
        <v>265</v>
      </c>
      <c r="O24" s="27">
        <f t="shared" si="4"/>
        <v>1800000</v>
      </c>
      <c r="P24" s="143">
        <v>1800000</v>
      </c>
      <c r="Q24" s="62"/>
      <c r="R24" s="62"/>
      <c r="S24" s="62"/>
      <c r="T24" s="31" t="s">
        <v>317</v>
      </c>
      <c r="U24" s="219">
        <v>188.75</v>
      </c>
      <c r="V24" s="192">
        <f t="shared" si="6"/>
        <v>132.125</v>
      </c>
      <c r="W24" s="192">
        <f t="shared" si="7"/>
        <v>151</v>
      </c>
      <c r="X24" s="193">
        <f t="shared" si="8"/>
        <v>283.125</v>
      </c>
    </row>
    <row r="25" spans="2:34" ht="39.950000000000003" customHeight="1" x14ac:dyDescent="0.25">
      <c r="B25" s="215">
        <v>1</v>
      </c>
      <c r="C25" s="8" t="s">
        <v>95</v>
      </c>
      <c r="D25" s="55"/>
      <c r="E25" s="155"/>
      <c r="F25" s="155"/>
      <c r="G25" s="155"/>
      <c r="H25" s="151" t="s">
        <v>52</v>
      </c>
      <c r="I25" s="151" t="s">
        <v>21</v>
      </c>
      <c r="J25" s="151" t="s">
        <v>93</v>
      </c>
      <c r="K25" s="89"/>
      <c r="L25" s="89"/>
      <c r="M25" s="145" t="s">
        <v>663</v>
      </c>
      <c r="N25" s="145" t="s">
        <v>265</v>
      </c>
      <c r="O25" s="27">
        <f t="shared" si="4"/>
        <v>800000</v>
      </c>
      <c r="P25" s="143">
        <v>800000</v>
      </c>
      <c r="Q25" s="62"/>
      <c r="R25" s="62"/>
      <c r="S25" s="62"/>
      <c r="T25" s="154" t="s">
        <v>317</v>
      </c>
      <c r="U25" s="175">
        <f t="shared" ref="U25:U34" si="9">P25/12000</f>
        <v>66.666666666666671</v>
      </c>
      <c r="V25" s="192">
        <f t="shared" si="6"/>
        <v>46.666666666666671</v>
      </c>
      <c r="W25" s="192">
        <f t="shared" si="7"/>
        <v>53.333333333333336</v>
      </c>
      <c r="X25" s="193">
        <f t="shared" si="8"/>
        <v>100</v>
      </c>
    </row>
    <row r="26" spans="2:34" ht="39.950000000000003" customHeight="1" x14ac:dyDescent="0.25">
      <c r="B26" s="215">
        <v>1</v>
      </c>
      <c r="C26" s="8" t="s">
        <v>95</v>
      </c>
      <c r="D26" s="55"/>
      <c r="E26" s="155"/>
      <c r="F26" s="155"/>
      <c r="G26" s="155"/>
      <c r="H26" s="151" t="s">
        <v>52</v>
      </c>
      <c r="I26" s="151" t="s">
        <v>21</v>
      </c>
      <c r="J26" s="151" t="s">
        <v>93</v>
      </c>
      <c r="K26" s="89"/>
      <c r="L26" s="89"/>
      <c r="M26" s="90" t="s">
        <v>653</v>
      </c>
      <c r="N26" s="90" t="s">
        <v>266</v>
      </c>
      <c r="O26" s="27">
        <f t="shared" si="4"/>
        <v>800000</v>
      </c>
      <c r="P26" s="143">
        <v>800000</v>
      </c>
      <c r="Q26" s="62"/>
      <c r="R26" s="62"/>
      <c r="S26" s="62"/>
      <c r="T26" s="154" t="s">
        <v>317</v>
      </c>
      <c r="U26" s="175">
        <f t="shared" si="9"/>
        <v>66.666666666666671</v>
      </c>
      <c r="V26" s="192">
        <f t="shared" si="6"/>
        <v>46.666666666666671</v>
      </c>
      <c r="W26" s="192">
        <f t="shared" si="7"/>
        <v>53.333333333333336</v>
      </c>
      <c r="X26" s="193">
        <f t="shared" si="8"/>
        <v>100</v>
      </c>
    </row>
    <row r="27" spans="2:34" s="149" customFormat="1" ht="39.950000000000003" customHeight="1" x14ac:dyDescent="0.25">
      <c r="B27" s="215"/>
      <c r="C27" s="8" t="s">
        <v>95</v>
      </c>
      <c r="D27" s="55"/>
      <c r="E27" s="155"/>
      <c r="F27" s="155"/>
      <c r="G27" s="155"/>
      <c r="H27" s="151" t="s">
        <v>52</v>
      </c>
      <c r="I27" s="151" t="s">
        <v>21</v>
      </c>
      <c r="J27" s="151" t="s">
        <v>93</v>
      </c>
      <c r="K27" s="160"/>
      <c r="L27" s="160"/>
      <c r="M27" s="161" t="s">
        <v>661</v>
      </c>
      <c r="N27" s="161" t="s">
        <v>267</v>
      </c>
      <c r="O27" s="153">
        <f t="shared" si="4"/>
        <v>2009000.48</v>
      </c>
      <c r="P27" s="143">
        <v>2009000.48</v>
      </c>
      <c r="Q27" s="62"/>
      <c r="R27" s="62"/>
      <c r="S27" s="62"/>
      <c r="T27" s="154" t="s">
        <v>317</v>
      </c>
      <c r="U27" s="175">
        <f t="shared" si="9"/>
        <v>167.41670666666667</v>
      </c>
      <c r="V27" s="192">
        <f t="shared" si="6"/>
        <v>117.19169466666668</v>
      </c>
      <c r="W27" s="192">
        <f t="shared" si="7"/>
        <v>133.93336533333334</v>
      </c>
      <c r="X27" s="193">
        <f t="shared" si="8"/>
        <v>251.12506000000002</v>
      </c>
      <c r="Y27" s="150"/>
      <c r="Z27" s="150"/>
      <c r="AA27" s="150"/>
      <c r="AB27" s="150"/>
      <c r="AC27" s="150"/>
      <c r="AD27" s="150"/>
      <c r="AE27" s="150"/>
      <c r="AF27" s="213"/>
      <c r="AG27" s="213"/>
      <c r="AH27" s="213"/>
    </row>
    <row r="28" spans="2:34" ht="39.950000000000003" customHeight="1" x14ac:dyDescent="0.25">
      <c r="B28" s="215">
        <v>1</v>
      </c>
      <c r="C28" s="8" t="s">
        <v>95</v>
      </c>
      <c r="D28" s="55"/>
      <c r="E28" s="155"/>
      <c r="F28" s="155"/>
      <c r="G28" s="155"/>
      <c r="H28" s="151" t="s">
        <v>52</v>
      </c>
      <c r="I28" s="151" t="s">
        <v>21</v>
      </c>
      <c r="J28" s="151" t="s">
        <v>93</v>
      </c>
      <c r="K28" s="89"/>
      <c r="L28" s="89"/>
      <c r="M28" s="90" t="s">
        <v>666</v>
      </c>
      <c r="N28" s="90" t="s">
        <v>269</v>
      </c>
      <c r="O28" s="27">
        <f>P28</f>
        <v>800000</v>
      </c>
      <c r="P28" s="143">
        <v>800000</v>
      </c>
      <c r="Q28" s="62"/>
      <c r="R28" s="62"/>
      <c r="S28" s="62"/>
      <c r="T28" s="154" t="s">
        <v>317</v>
      </c>
      <c r="U28" s="175">
        <f t="shared" si="9"/>
        <v>66.666666666666671</v>
      </c>
      <c r="V28" s="192">
        <f t="shared" si="6"/>
        <v>46.666666666666671</v>
      </c>
      <c r="W28" s="192">
        <f t="shared" si="7"/>
        <v>53.333333333333336</v>
      </c>
      <c r="X28" s="193">
        <f t="shared" si="8"/>
        <v>100</v>
      </c>
    </row>
    <row r="29" spans="2:34" s="149" customFormat="1" ht="39.950000000000003" customHeight="1" x14ac:dyDescent="0.25">
      <c r="B29" s="215"/>
      <c r="C29" s="8" t="s">
        <v>95</v>
      </c>
      <c r="D29" s="55"/>
      <c r="E29" s="155"/>
      <c r="F29" s="155"/>
      <c r="G29" s="155"/>
      <c r="H29" s="151" t="s">
        <v>52</v>
      </c>
      <c r="I29" s="151" t="s">
        <v>21</v>
      </c>
      <c r="J29" s="151" t="s">
        <v>93</v>
      </c>
      <c r="K29" s="160"/>
      <c r="L29" s="160"/>
      <c r="M29" s="161" t="s">
        <v>705</v>
      </c>
      <c r="N29" s="161" t="s">
        <v>188</v>
      </c>
      <c r="O29" s="153">
        <f>P29</f>
        <v>1000000</v>
      </c>
      <c r="P29" s="143">
        <v>1000000</v>
      </c>
      <c r="Q29" s="62"/>
      <c r="R29" s="62"/>
      <c r="S29" s="62"/>
      <c r="T29" s="154" t="s">
        <v>317</v>
      </c>
      <c r="U29" s="175">
        <f t="shared" si="9"/>
        <v>83.333333333333329</v>
      </c>
      <c r="V29" s="192">
        <f t="shared" si="6"/>
        <v>58.333333333333329</v>
      </c>
      <c r="W29" s="192">
        <f t="shared" si="7"/>
        <v>66.666666666666657</v>
      </c>
      <c r="X29" s="193">
        <f t="shared" si="8"/>
        <v>124.99999999999999</v>
      </c>
      <c r="Y29" s="150"/>
      <c r="Z29" s="150"/>
      <c r="AA29" s="150"/>
      <c r="AB29" s="150"/>
      <c r="AC29" s="150"/>
      <c r="AD29" s="150"/>
      <c r="AE29" s="150"/>
      <c r="AF29" s="213"/>
      <c r="AG29" s="213"/>
      <c r="AH29" s="213"/>
    </row>
    <row r="30" spans="2:34" ht="39.950000000000003" customHeight="1" x14ac:dyDescent="0.25">
      <c r="C30" s="8" t="s">
        <v>95</v>
      </c>
      <c r="D30" s="55"/>
      <c r="E30" s="155"/>
      <c r="F30" s="155"/>
      <c r="G30" s="155"/>
      <c r="H30" s="151" t="s">
        <v>52</v>
      </c>
      <c r="I30" s="151" t="s">
        <v>21</v>
      </c>
      <c r="J30" s="151" t="s">
        <v>93</v>
      </c>
      <c r="K30" s="89"/>
      <c r="L30" s="89"/>
      <c r="M30" s="90" t="s">
        <v>667</v>
      </c>
      <c r="N30" s="90" t="s">
        <v>668</v>
      </c>
      <c r="O30" s="27">
        <f>P30</f>
        <v>500000</v>
      </c>
      <c r="P30" s="143">
        <v>500000</v>
      </c>
      <c r="Q30" s="62"/>
      <c r="R30" s="62"/>
      <c r="S30" s="62"/>
      <c r="T30" s="154" t="s">
        <v>317</v>
      </c>
      <c r="U30" s="175">
        <f t="shared" si="9"/>
        <v>41.666666666666664</v>
      </c>
      <c r="V30" s="192">
        <f t="shared" si="6"/>
        <v>29.166666666666664</v>
      </c>
      <c r="W30" s="192">
        <f t="shared" si="7"/>
        <v>33.333333333333329</v>
      </c>
      <c r="X30" s="193">
        <f t="shared" si="8"/>
        <v>62.499999999999993</v>
      </c>
    </row>
    <row r="31" spans="2:34" ht="39.950000000000003" customHeight="1" x14ac:dyDescent="0.25">
      <c r="C31" s="8" t="s">
        <v>95</v>
      </c>
      <c r="D31" s="55"/>
      <c r="E31" s="155"/>
      <c r="F31" s="155"/>
      <c r="G31" s="155"/>
      <c r="H31" s="151" t="s">
        <v>52</v>
      </c>
      <c r="I31" s="151" t="s">
        <v>21</v>
      </c>
      <c r="J31" s="151" t="s">
        <v>93</v>
      </c>
      <c r="K31" s="89"/>
      <c r="L31" s="89"/>
      <c r="M31" s="90" t="s">
        <v>664</v>
      </c>
      <c r="N31" s="90" t="s">
        <v>665</v>
      </c>
      <c r="O31" s="27">
        <f t="shared" si="4"/>
        <v>800000</v>
      </c>
      <c r="P31" s="143">
        <v>800000</v>
      </c>
      <c r="Q31" s="62"/>
      <c r="R31" s="62"/>
      <c r="S31" s="62"/>
      <c r="T31" s="154" t="s">
        <v>317</v>
      </c>
      <c r="U31" s="175">
        <f t="shared" si="9"/>
        <v>66.666666666666671</v>
      </c>
      <c r="V31" s="192">
        <f t="shared" si="6"/>
        <v>46.666666666666671</v>
      </c>
      <c r="W31" s="192">
        <f t="shared" si="7"/>
        <v>53.333333333333336</v>
      </c>
      <c r="X31" s="193">
        <f t="shared" si="8"/>
        <v>100</v>
      </c>
    </row>
    <row r="32" spans="2:34" ht="39.950000000000003" customHeight="1" x14ac:dyDescent="0.25">
      <c r="C32" s="8" t="s">
        <v>95</v>
      </c>
      <c r="D32" s="55"/>
      <c r="E32" s="155"/>
      <c r="F32" s="155"/>
      <c r="G32" s="155"/>
      <c r="H32" s="151" t="s">
        <v>52</v>
      </c>
      <c r="I32" s="151" t="s">
        <v>21</v>
      </c>
      <c r="J32" s="151" t="s">
        <v>93</v>
      </c>
      <c r="K32" s="89"/>
      <c r="L32" s="89"/>
      <c r="M32" s="90" t="s">
        <v>653</v>
      </c>
      <c r="N32" s="90" t="s">
        <v>176</v>
      </c>
      <c r="O32" s="27">
        <f t="shared" si="4"/>
        <v>800000</v>
      </c>
      <c r="P32" s="143">
        <v>800000</v>
      </c>
      <c r="Q32" s="62"/>
      <c r="R32" s="62"/>
      <c r="S32" s="62"/>
      <c r="T32" s="154" t="s">
        <v>317</v>
      </c>
      <c r="U32" s="175">
        <f t="shared" si="9"/>
        <v>66.666666666666671</v>
      </c>
      <c r="V32" s="192">
        <f t="shared" si="6"/>
        <v>46.666666666666671</v>
      </c>
      <c r="W32" s="192">
        <f t="shared" si="7"/>
        <v>53.333333333333336</v>
      </c>
      <c r="X32" s="193">
        <f t="shared" si="8"/>
        <v>100</v>
      </c>
    </row>
    <row r="33" spans="2:34" ht="39.950000000000003" customHeight="1" x14ac:dyDescent="0.25">
      <c r="C33" s="8" t="s">
        <v>95</v>
      </c>
      <c r="D33" s="55"/>
      <c r="E33" s="155"/>
      <c r="F33" s="155"/>
      <c r="G33" s="155"/>
      <c r="H33" s="151" t="s">
        <v>52</v>
      </c>
      <c r="I33" s="151" t="s">
        <v>21</v>
      </c>
      <c r="J33" s="151" t="s">
        <v>93</v>
      </c>
      <c r="K33" s="89"/>
      <c r="L33" s="89"/>
      <c r="M33" s="90" t="s">
        <v>653</v>
      </c>
      <c r="N33" s="90" t="s">
        <v>669</v>
      </c>
      <c r="O33" s="27">
        <f t="shared" si="4"/>
        <v>800000</v>
      </c>
      <c r="P33" s="143">
        <v>800000</v>
      </c>
      <c r="Q33" s="62"/>
      <c r="R33" s="62"/>
      <c r="S33" s="62"/>
      <c r="T33" s="154" t="s">
        <v>317</v>
      </c>
      <c r="U33" s="175">
        <f t="shared" si="9"/>
        <v>66.666666666666671</v>
      </c>
      <c r="V33" s="192">
        <f t="shared" si="6"/>
        <v>46.666666666666671</v>
      </c>
      <c r="W33" s="192">
        <f t="shared" si="7"/>
        <v>53.333333333333336</v>
      </c>
      <c r="X33" s="193">
        <f t="shared" si="8"/>
        <v>100</v>
      </c>
    </row>
    <row r="34" spans="2:34" ht="39.950000000000003" customHeight="1" x14ac:dyDescent="0.25">
      <c r="C34" s="8" t="s">
        <v>95</v>
      </c>
      <c r="D34" s="55"/>
      <c r="E34" s="155"/>
      <c r="F34" s="155"/>
      <c r="G34" s="155"/>
      <c r="H34" s="151" t="s">
        <v>52</v>
      </c>
      <c r="I34" s="151" t="s">
        <v>21</v>
      </c>
      <c r="J34" s="151" t="s">
        <v>93</v>
      </c>
      <c r="K34" s="89"/>
      <c r="L34" s="160"/>
      <c r="M34" s="90" t="s">
        <v>671</v>
      </c>
      <c r="N34" s="90" t="s">
        <v>165</v>
      </c>
      <c r="O34" s="27">
        <f t="shared" si="4"/>
        <v>800000</v>
      </c>
      <c r="P34" s="143">
        <v>800000</v>
      </c>
      <c r="Q34" s="62"/>
      <c r="R34" s="62"/>
      <c r="S34" s="62"/>
      <c r="T34" s="154" t="s">
        <v>317</v>
      </c>
      <c r="U34" s="175">
        <f t="shared" si="9"/>
        <v>66.666666666666671</v>
      </c>
      <c r="V34" s="192">
        <f t="shared" si="6"/>
        <v>46.666666666666671</v>
      </c>
      <c r="W34" s="192">
        <f t="shared" si="7"/>
        <v>53.333333333333336</v>
      </c>
      <c r="X34" s="193">
        <f t="shared" si="8"/>
        <v>100</v>
      </c>
    </row>
    <row r="35" spans="2:34" ht="39.950000000000003" customHeight="1" x14ac:dyDescent="0.25">
      <c r="B35" s="215">
        <v>1</v>
      </c>
      <c r="C35" s="8" t="s">
        <v>95</v>
      </c>
      <c r="D35" s="55"/>
      <c r="E35" s="155"/>
      <c r="F35" s="155"/>
      <c r="G35" s="155"/>
      <c r="H35" s="151" t="s">
        <v>52</v>
      </c>
      <c r="I35" s="151" t="s">
        <v>21</v>
      </c>
      <c r="J35" s="151" t="s">
        <v>93</v>
      </c>
      <c r="K35" s="89"/>
      <c r="L35" s="160"/>
      <c r="M35" s="90" t="s">
        <v>670</v>
      </c>
      <c r="N35" s="90" t="s">
        <v>165</v>
      </c>
      <c r="O35" s="27">
        <f t="shared" ref="O35:O40" si="10">P35</f>
        <v>1800000</v>
      </c>
      <c r="P35" s="143">
        <v>1800000</v>
      </c>
      <c r="Q35" s="62"/>
      <c r="R35" s="62"/>
      <c r="S35" s="62"/>
      <c r="T35" s="63" t="s">
        <v>317</v>
      </c>
      <c r="U35" s="219">
        <v>127.41</v>
      </c>
      <c r="V35" s="192">
        <f t="shared" si="6"/>
        <v>89.186999999999998</v>
      </c>
      <c r="W35" s="192">
        <f t="shared" si="7"/>
        <v>101.928</v>
      </c>
      <c r="X35" s="193">
        <f t="shared" si="8"/>
        <v>191.11500000000001</v>
      </c>
    </row>
    <row r="36" spans="2:34" ht="39.950000000000003" customHeight="1" x14ac:dyDescent="0.25">
      <c r="B36" s="215">
        <v>1</v>
      </c>
      <c r="C36" s="8" t="s">
        <v>95</v>
      </c>
      <c r="D36" s="55"/>
      <c r="E36" s="155"/>
      <c r="F36" s="155"/>
      <c r="G36" s="155"/>
      <c r="H36" s="151" t="s">
        <v>52</v>
      </c>
      <c r="I36" s="151" t="s">
        <v>21</v>
      </c>
      <c r="J36" s="151" t="s">
        <v>93</v>
      </c>
      <c r="K36" s="89"/>
      <c r="L36" s="160"/>
      <c r="M36" s="90" t="s">
        <v>991</v>
      </c>
      <c r="N36" s="90" t="s">
        <v>165</v>
      </c>
      <c r="O36" s="27">
        <f t="shared" si="10"/>
        <v>900000</v>
      </c>
      <c r="P36" s="143">
        <v>900000</v>
      </c>
      <c r="Q36" s="62"/>
      <c r="R36" s="62"/>
      <c r="S36" s="62"/>
      <c r="T36" s="63" t="s">
        <v>317</v>
      </c>
      <c r="U36" s="219">
        <v>101.53</v>
      </c>
      <c r="V36" s="192">
        <f t="shared" si="6"/>
        <v>71.070999999999998</v>
      </c>
      <c r="W36" s="192">
        <f t="shared" si="7"/>
        <v>81.224000000000004</v>
      </c>
      <c r="X36" s="193">
        <f t="shared" si="8"/>
        <v>152.29500000000002</v>
      </c>
    </row>
    <row r="37" spans="2:34" ht="39.950000000000003" customHeight="1" x14ac:dyDescent="0.25">
      <c r="C37" s="8" t="s">
        <v>95</v>
      </c>
      <c r="D37" s="55"/>
      <c r="E37" s="155"/>
      <c r="F37" s="155"/>
      <c r="G37" s="155"/>
      <c r="H37" s="151" t="s">
        <v>52</v>
      </c>
      <c r="I37" s="151" t="s">
        <v>21</v>
      </c>
      <c r="J37" s="151" t="s">
        <v>93</v>
      </c>
      <c r="K37" s="89"/>
      <c r="L37" s="160"/>
      <c r="M37" s="145" t="s">
        <v>673</v>
      </c>
      <c r="N37" s="145" t="s">
        <v>274</v>
      </c>
      <c r="O37" s="27">
        <f t="shared" si="10"/>
        <v>800000</v>
      </c>
      <c r="P37" s="143">
        <v>800000</v>
      </c>
      <c r="Q37" s="62"/>
      <c r="R37" s="62"/>
      <c r="S37" s="62"/>
      <c r="T37" s="154" t="s">
        <v>317</v>
      </c>
      <c r="U37" s="175">
        <f>P37/12000</f>
        <v>66.666666666666671</v>
      </c>
      <c r="V37" s="192">
        <f t="shared" si="6"/>
        <v>46.666666666666671</v>
      </c>
      <c r="W37" s="192">
        <f t="shared" si="7"/>
        <v>53.333333333333336</v>
      </c>
      <c r="X37" s="193">
        <f t="shared" si="8"/>
        <v>100</v>
      </c>
    </row>
    <row r="38" spans="2:34" ht="39.950000000000003" customHeight="1" x14ac:dyDescent="0.25">
      <c r="B38" s="215">
        <v>1</v>
      </c>
      <c r="C38" s="8" t="s">
        <v>95</v>
      </c>
      <c r="D38" s="55"/>
      <c r="E38" s="155"/>
      <c r="F38" s="155"/>
      <c r="G38" s="155"/>
      <c r="H38" s="151" t="s">
        <v>52</v>
      </c>
      <c r="I38" s="151" t="s">
        <v>21</v>
      </c>
      <c r="J38" s="151" t="s">
        <v>93</v>
      </c>
      <c r="K38" s="89"/>
      <c r="L38" s="160"/>
      <c r="M38" s="90" t="s">
        <v>672</v>
      </c>
      <c r="N38" s="90" t="s">
        <v>274</v>
      </c>
      <c r="O38" s="27">
        <f t="shared" si="10"/>
        <v>700000</v>
      </c>
      <c r="P38" s="143">
        <v>700000</v>
      </c>
      <c r="Q38" s="62"/>
      <c r="R38" s="62"/>
      <c r="S38" s="62"/>
      <c r="T38" s="63" t="s">
        <v>317</v>
      </c>
      <c r="U38" s="219">
        <v>95.5</v>
      </c>
      <c r="V38" s="192">
        <f t="shared" si="6"/>
        <v>66.850000000000009</v>
      </c>
      <c r="W38" s="192">
        <f t="shared" si="7"/>
        <v>76.400000000000006</v>
      </c>
      <c r="X38" s="193">
        <f t="shared" si="8"/>
        <v>143.25</v>
      </c>
    </row>
    <row r="39" spans="2:34" ht="39.950000000000003" customHeight="1" x14ac:dyDescent="0.25">
      <c r="C39" s="8" t="s">
        <v>95</v>
      </c>
      <c r="D39" s="55"/>
      <c r="E39" s="155"/>
      <c r="F39" s="155"/>
      <c r="G39" s="155"/>
      <c r="H39" s="151" t="s">
        <v>52</v>
      </c>
      <c r="I39" s="151" t="s">
        <v>21</v>
      </c>
      <c r="J39" s="151" t="s">
        <v>93</v>
      </c>
      <c r="K39" s="89"/>
      <c r="L39" s="160"/>
      <c r="M39" s="90" t="s">
        <v>674</v>
      </c>
      <c r="N39" s="90" t="s">
        <v>675</v>
      </c>
      <c r="O39" s="27">
        <f t="shared" si="10"/>
        <v>800000</v>
      </c>
      <c r="P39" s="143">
        <v>800000</v>
      </c>
      <c r="Q39" s="62"/>
      <c r="R39" s="62"/>
      <c r="S39" s="62"/>
      <c r="T39" s="154" t="s">
        <v>317</v>
      </c>
      <c r="U39" s="175">
        <f t="shared" ref="U39:U58" si="11">P39/12000</f>
        <v>66.666666666666671</v>
      </c>
      <c r="V39" s="192">
        <f t="shared" si="6"/>
        <v>46.666666666666671</v>
      </c>
      <c r="W39" s="192">
        <f t="shared" si="7"/>
        <v>53.333333333333336</v>
      </c>
      <c r="X39" s="193">
        <f t="shared" si="8"/>
        <v>100</v>
      </c>
    </row>
    <row r="40" spans="2:34" ht="39.950000000000003" customHeight="1" x14ac:dyDescent="0.25">
      <c r="B40" s="215">
        <v>1</v>
      </c>
      <c r="C40" s="8" t="s">
        <v>95</v>
      </c>
      <c r="D40" s="55"/>
      <c r="E40" s="155"/>
      <c r="F40" s="155"/>
      <c r="G40" s="155"/>
      <c r="H40" s="151" t="s">
        <v>52</v>
      </c>
      <c r="I40" s="151" t="s">
        <v>21</v>
      </c>
      <c r="J40" s="151" t="s">
        <v>93</v>
      </c>
      <c r="K40" s="89"/>
      <c r="L40" s="89"/>
      <c r="M40" s="90" t="s">
        <v>653</v>
      </c>
      <c r="N40" s="90" t="s">
        <v>142</v>
      </c>
      <c r="O40" s="27">
        <f t="shared" si="10"/>
        <v>800000</v>
      </c>
      <c r="P40" s="143">
        <v>800000</v>
      </c>
      <c r="Q40" s="62"/>
      <c r="R40" s="62"/>
      <c r="S40" s="62"/>
      <c r="T40" s="154" t="s">
        <v>317</v>
      </c>
      <c r="U40" s="175">
        <f t="shared" si="11"/>
        <v>66.666666666666671</v>
      </c>
      <c r="V40" s="192">
        <f t="shared" si="6"/>
        <v>46.666666666666671</v>
      </c>
      <c r="W40" s="192">
        <f t="shared" si="7"/>
        <v>53.333333333333336</v>
      </c>
      <c r="X40" s="193">
        <f t="shared" si="8"/>
        <v>100</v>
      </c>
    </row>
    <row r="41" spans="2:34" ht="39.950000000000003" customHeight="1" x14ac:dyDescent="0.25">
      <c r="B41" s="215">
        <v>1</v>
      </c>
      <c r="C41" s="8" t="s">
        <v>95</v>
      </c>
      <c r="D41" s="55"/>
      <c r="E41" s="155"/>
      <c r="F41" s="155"/>
      <c r="G41" s="155"/>
      <c r="H41" s="151" t="s">
        <v>52</v>
      </c>
      <c r="I41" s="151" t="s">
        <v>21</v>
      </c>
      <c r="J41" s="151" t="s">
        <v>93</v>
      </c>
      <c r="K41" s="89"/>
      <c r="L41" s="89"/>
      <c r="M41" s="90" t="s">
        <v>659</v>
      </c>
      <c r="N41" s="90" t="s">
        <v>270</v>
      </c>
      <c r="O41" s="27">
        <f t="shared" si="4"/>
        <v>1000000</v>
      </c>
      <c r="P41" s="143">
        <v>1000000</v>
      </c>
      <c r="Q41" s="62"/>
      <c r="R41" s="62"/>
      <c r="S41" s="62"/>
      <c r="T41" s="154" t="s">
        <v>317</v>
      </c>
      <c r="U41" s="175">
        <f t="shared" si="11"/>
        <v>83.333333333333329</v>
      </c>
      <c r="V41" s="192">
        <f t="shared" si="6"/>
        <v>58.333333333333329</v>
      </c>
      <c r="W41" s="192">
        <f t="shared" si="7"/>
        <v>66.666666666666657</v>
      </c>
      <c r="X41" s="193">
        <f t="shared" si="8"/>
        <v>124.99999999999999</v>
      </c>
    </row>
    <row r="42" spans="2:34" s="149" customFormat="1" ht="39.950000000000003" customHeight="1" x14ac:dyDescent="0.25">
      <c r="B42" s="215"/>
      <c r="C42" s="8" t="s">
        <v>95</v>
      </c>
      <c r="D42" s="55"/>
      <c r="E42" s="155"/>
      <c r="F42" s="155"/>
      <c r="G42" s="155"/>
      <c r="H42" s="151" t="s">
        <v>52</v>
      </c>
      <c r="I42" s="151" t="s">
        <v>21</v>
      </c>
      <c r="J42" s="151" t="s">
        <v>93</v>
      </c>
      <c r="K42" s="160"/>
      <c r="L42" s="160"/>
      <c r="M42" s="161" t="s">
        <v>703</v>
      </c>
      <c r="N42" s="161" t="s">
        <v>270</v>
      </c>
      <c r="O42" s="153">
        <f t="shared" si="4"/>
        <v>1100000</v>
      </c>
      <c r="P42" s="143">
        <v>1100000</v>
      </c>
      <c r="Q42" s="62"/>
      <c r="R42" s="62"/>
      <c r="S42" s="62"/>
      <c r="T42" s="154" t="s">
        <v>317</v>
      </c>
      <c r="U42" s="175">
        <f t="shared" si="11"/>
        <v>91.666666666666671</v>
      </c>
      <c r="V42" s="192">
        <f t="shared" si="6"/>
        <v>64.166666666666671</v>
      </c>
      <c r="W42" s="192">
        <f t="shared" si="7"/>
        <v>73.333333333333343</v>
      </c>
      <c r="X42" s="193">
        <f t="shared" si="8"/>
        <v>137.5</v>
      </c>
      <c r="Y42" s="150"/>
      <c r="Z42" s="150"/>
      <c r="AA42" s="150"/>
      <c r="AB42" s="150"/>
      <c r="AC42" s="150"/>
      <c r="AD42" s="150"/>
      <c r="AE42" s="150"/>
      <c r="AF42" s="213"/>
      <c r="AG42" s="213"/>
      <c r="AH42" s="213"/>
    </row>
    <row r="43" spans="2:34" ht="39.950000000000003" customHeight="1" x14ac:dyDescent="0.25">
      <c r="C43" s="8" t="s">
        <v>95</v>
      </c>
      <c r="D43" s="55"/>
      <c r="E43" s="155"/>
      <c r="F43" s="155"/>
      <c r="G43" s="155"/>
      <c r="H43" s="151" t="s">
        <v>52</v>
      </c>
      <c r="I43" s="151" t="s">
        <v>21</v>
      </c>
      <c r="J43" s="151" t="s">
        <v>93</v>
      </c>
      <c r="K43" s="89"/>
      <c r="L43" s="89"/>
      <c r="M43" s="90" t="s">
        <v>676</v>
      </c>
      <c r="N43" s="90" t="s">
        <v>677</v>
      </c>
      <c r="O43" s="27">
        <f t="shared" si="4"/>
        <v>800000</v>
      </c>
      <c r="P43" s="143">
        <v>800000</v>
      </c>
      <c r="Q43" s="62"/>
      <c r="R43" s="62"/>
      <c r="S43" s="62"/>
      <c r="T43" s="154" t="s">
        <v>317</v>
      </c>
      <c r="U43" s="175">
        <f t="shared" si="11"/>
        <v>66.666666666666671</v>
      </c>
      <c r="V43" s="192">
        <f t="shared" si="6"/>
        <v>46.666666666666671</v>
      </c>
      <c r="W43" s="192">
        <f t="shared" si="7"/>
        <v>53.333333333333336</v>
      </c>
      <c r="X43" s="193">
        <f t="shared" si="8"/>
        <v>100</v>
      </c>
    </row>
    <row r="44" spans="2:34" s="149" customFormat="1" ht="39.950000000000003" customHeight="1" x14ac:dyDescent="0.25">
      <c r="B44" s="215"/>
      <c r="C44" s="8" t="s">
        <v>95</v>
      </c>
      <c r="D44" s="55"/>
      <c r="E44" s="155"/>
      <c r="F44" s="155"/>
      <c r="G44" s="155"/>
      <c r="H44" s="151" t="s">
        <v>52</v>
      </c>
      <c r="I44" s="151" t="s">
        <v>21</v>
      </c>
      <c r="J44" s="151" t="s">
        <v>93</v>
      </c>
      <c r="K44" s="160"/>
      <c r="L44" s="160"/>
      <c r="M44" s="161" t="s">
        <v>704</v>
      </c>
      <c r="N44" s="161" t="s">
        <v>271</v>
      </c>
      <c r="O44" s="153">
        <f t="shared" si="4"/>
        <v>1000000</v>
      </c>
      <c r="P44" s="143">
        <v>1000000</v>
      </c>
      <c r="Q44" s="62"/>
      <c r="R44" s="62"/>
      <c r="S44" s="62"/>
      <c r="T44" s="154" t="s">
        <v>317</v>
      </c>
      <c r="U44" s="175">
        <f t="shared" si="11"/>
        <v>83.333333333333329</v>
      </c>
      <c r="V44" s="192">
        <f t="shared" si="6"/>
        <v>58.333333333333329</v>
      </c>
      <c r="W44" s="192">
        <f t="shared" si="7"/>
        <v>66.666666666666657</v>
      </c>
      <c r="X44" s="193">
        <f t="shared" si="8"/>
        <v>124.99999999999999</v>
      </c>
      <c r="Y44" s="150"/>
      <c r="Z44" s="150"/>
      <c r="AA44" s="150"/>
      <c r="AB44" s="150"/>
      <c r="AC44" s="150"/>
      <c r="AD44" s="150"/>
      <c r="AE44" s="150"/>
      <c r="AF44" s="213"/>
      <c r="AG44" s="213"/>
      <c r="AH44" s="213"/>
    </row>
    <row r="45" spans="2:34" s="149" customFormat="1" ht="39.950000000000003" customHeight="1" x14ac:dyDescent="0.25">
      <c r="B45" s="215"/>
      <c r="C45" s="8" t="s">
        <v>95</v>
      </c>
      <c r="D45" s="55"/>
      <c r="E45" s="155"/>
      <c r="F45" s="155"/>
      <c r="G45" s="155"/>
      <c r="H45" s="151" t="s">
        <v>52</v>
      </c>
      <c r="I45" s="151" t="s">
        <v>21</v>
      </c>
      <c r="J45" s="151" t="s">
        <v>93</v>
      </c>
      <c r="K45" s="160"/>
      <c r="L45" s="160"/>
      <c r="M45" s="161" t="s">
        <v>690</v>
      </c>
      <c r="N45" s="161" t="s">
        <v>272</v>
      </c>
      <c r="O45" s="153">
        <f t="shared" ref="O45" si="12">P45</f>
        <v>800000</v>
      </c>
      <c r="P45" s="143">
        <v>800000</v>
      </c>
      <c r="Q45" s="62"/>
      <c r="R45" s="62"/>
      <c r="S45" s="62"/>
      <c r="T45" s="154" t="s">
        <v>317</v>
      </c>
      <c r="U45" s="175">
        <f t="shared" si="11"/>
        <v>66.666666666666671</v>
      </c>
      <c r="V45" s="192">
        <f t="shared" si="6"/>
        <v>46.666666666666671</v>
      </c>
      <c r="W45" s="192">
        <f t="shared" si="7"/>
        <v>53.333333333333336</v>
      </c>
      <c r="X45" s="193">
        <f t="shared" si="8"/>
        <v>100</v>
      </c>
      <c r="Y45" s="150"/>
      <c r="Z45" s="150"/>
      <c r="AA45" s="150"/>
      <c r="AB45" s="150"/>
      <c r="AC45" s="150"/>
      <c r="AD45" s="150"/>
      <c r="AE45" s="150"/>
      <c r="AF45" s="213"/>
      <c r="AG45" s="213"/>
      <c r="AH45" s="213"/>
    </row>
    <row r="46" spans="2:34" ht="57" customHeight="1" x14ac:dyDescent="0.25">
      <c r="B46" s="215">
        <v>1</v>
      </c>
      <c r="C46" s="8" t="s">
        <v>95</v>
      </c>
      <c r="D46" s="55"/>
      <c r="E46" s="155"/>
      <c r="F46" s="155"/>
      <c r="G46" s="155"/>
      <c r="H46" s="151" t="s">
        <v>52</v>
      </c>
      <c r="I46" s="151" t="s">
        <v>21</v>
      </c>
      <c r="J46" s="151" t="s">
        <v>93</v>
      </c>
      <c r="K46" s="89"/>
      <c r="L46" s="58"/>
      <c r="M46" s="59" t="s">
        <v>158</v>
      </c>
      <c r="N46" s="59" t="s">
        <v>159</v>
      </c>
      <c r="O46" s="26">
        <f t="shared" si="4"/>
        <v>800000</v>
      </c>
      <c r="P46" s="114">
        <v>800000</v>
      </c>
      <c r="Q46" s="62"/>
      <c r="R46" s="14"/>
      <c r="S46" s="14"/>
      <c r="T46" s="31" t="s">
        <v>317</v>
      </c>
      <c r="U46" s="175">
        <f t="shared" si="11"/>
        <v>66.666666666666671</v>
      </c>
      <c r="V46" s="188">
        <f t="shared" si="6"/>
        <v>46.666666666666671</v>
      </c>
      <c r="W46" s="188">
        <f t="shared" si="7"/>
        <v>53.333333333333336</v>
      </c>
      <c r="X46" s="189">
        <f t="shared" si="8"/>
        <v>100</v>
      </c>
    </row>
    <row r="47" spans="2:34" ht="57" customHeight="1" x14ac:dyDescent="0.25">
      <c r="C47" s="8" t="s">
        <v>95</v>
      </c>
      <c r="D47" s="55"/>
      <c r="E47" s="155"/>
      <c r="F47" s="155"/>
      <c r="G47" s="155"/>
      <c r="H47" s="151" t="s">
        <v>52</v>
      </c>
      <c r="I47" s="151" t="s">
        <v>21</v>
      </c>
      <c r="J47" s="151" t="s">
        <v>93</v>
      </c>
      <c r="K47" s="89"/>
      <c r="L47" s="58"/>
      <c r="M47" s="59" t="s">
        <v>653</v>
      </c>
      <c r="N47" s="59" t="s">
        <v>678</v>
      </c>
      <c r="O47" s="26">
        <f t="shared" si="4"/>
        <v>800000</v>
      </c>
      <c r="P47" s="143">
        <v>800000</v>
      </c>
      <c r="Q47" s="62"/>
      <c r="R47" s="14"/>
      <c r="S47" s="14"/>
      <c r="T47" s="154" t="s">
        <v>317</v>
      </c>
      <c r="U47" s="175">
        <f t="shared" si="11"/>
        <v>66.666666666666671</v>
      </c>
      <c r="V47" s="188">
        <f t="shared" si="6"/>
        <v>46.666666666666671</v>
      </c>
      <c r="W47" s="188">
        <f t="shared" si="7"/>
        <v>53.333333333333336</v>
      </c>
      <c r="X47" s="189">
        <f t="shared" si="8"/>
        <v>100</v>
      </c>
    </row>
    <row r="48" spans="2:34" ht="67.5" customHeight="1" x14ac:dyDescent="0.25">
      <c r="C48" s="8" t="s">
        <v>95</v>
      </c>
      <c r="D48" s="55"/>
      <c r="E48" s="155"/>
      <c r="F48" s="155"/>
      <c r="G48" s="155"/>
      <c r="H48" s="151" t="s">
        <v>52</v>
      </c>
      <c r="I48" s="151" t="s">
        <v>21</v>
      </c>
      <c r="J48" s="151" t="s">
        <v>93</v>
      </c>
      <c r="K48" s="58"/>
      <c r="L48" s="58"/>
      <c r="M48" s="59" t="s">
        <v>958</v>
      </c>
      <c r="N48" s="59" t="s">
        <v>140</v>
      </c>
      <c r="O48" s="26">
        <f t="shared" ref="O48:O67" si="13">P48</f>
        <v>2000000</v>
      </c>
      <c r="P48" s="143">
        <v>2000000</v>
      </c>
      <c r="Q48" s="62"/>
      <c r="R48" s="14"/>
      <c r="S48" s="14"/>
      <c r="T48" s="154" t="s">
        <v>317</v>
      </c>
      <c r="U48" s="175">
        <f t="shared" si="11"/>
        <v>166.66666666666666</v>
      </c>
      <c r="V48" s="188">
        <f t="shared" si="6"/>
        <v>116.66666666666666</v>
      </c>
      <c r="W48" s="188">
        <f t="shared" si="7"/>
        <v>133.33333333333331</v>
      </c>
      <c r="X48" s="189">
        <f t="shared" si="8"/>
        <v>249.99999999999997</v>
      </c>
    </row>
    <row r="49" spans="2:34" ht="54.75" customHeight="1" x14ac:dyDescent="0.25">
      <c r="C49" s="8" t="s">
        <v>95</v>
      </c>
      <c r="D49" s="55"/>
      <c r="E49" s="155"/>
      <c r="F49" s="155"/>
      <c r="G49" s="155"/>
      <c r="H49" s="151" t="s">
        <v>52</v>
      </c>
      <c r="I49" s="151" t="s">
        <v>21</v>
      </c>
      <c r="J49" s="151" t="s">
        <v>93</v>
      </c>
      <c r="K49" s="58"/>
      <c r="L49" s="58"/>
      <c r="M49" s="59" t="s">
        <v>680</v>
      </c>
      <c r="N49" s="59" t="s">
        <v>660</v>
      </c>
      <c r="O49" s="26">
        <f t="shared" si="13"/>
        <v>2000000</v>
      </c>
      <c r="P49" s="143">
        <v>2000000</v>
      </c>
      <c r="Q49" s="62"/>
      <c r="R49" s="14"/>
      <c r="S49" s="14"/>
      <c r="T49" s="154" t="s">
        <v>317</v>
      </c>
      <c r="U49" s="175">
        <f t="shared" si="11"/>
        <v>166.66666666666666</v>
      </c>
      <c r="V49" s="188">
        <f t="shared" si="6"/>
        <v>116.66666666666666</v>
      </c>
      <c r="W49" s="188">
        <f t="shared" si="7"/>
        <v>133.33333333333331</v>
      </c>
      <c r="X49" s="189">
        <f t="shared" si="8"/>
        <v>249.99999999999997</v>
      </c>
    </row>
    <row r="50" spans="2:34" ht="39.950000000000003" customHeight="1" x14ac:dyDescent="0.25">
      <c r="B50" s="215">
        <v>1</v>
      </c>
      <c r="C50" s="8" t="s">
        <v>95</v>
      </c>
      <c r="D50" s="55"/>
      <c r="E50" s="155"/>
      <c r="F50" s="155"/>
      <c r="G50" s="155"/>
      <c r="H50" s="151" t="s">
        <v>52</v>
      </c>
      <c r="I50" s="151" t="s">
        <v>21</v>
      </c>
      <c r="J50" s="151" t="s">
        <v>93</v>
      </c>
      <c r="K50" s="89"/>
      <c r="L50" s="89"/>
      <c r="M50" s="90" t="s">
        <v>682</v>
      </c>
      <c r="N50" s="156" t="s">
        <v>660</v>
      </c>
      <c r="O50" s="27">
        <f t="shared" ref="O50:O61" si="14">P50</f>
        <v>500000</v>
      </c>
      <c r="P50" s="142">
        <v>500000</v>
      </c>
      <c r="Q50" s="62"/>
      <c r="R50" s="62"/>
      <c r="S50" s="62"/>
      <c r="T50" s="154" t="s">
        <v>317</v>
      </c>
      <c r="U50" s="175">
        <f t="shared" si="11"/>
        <v>41.666666666666664</v>
      </c>
      <c r="V50" s="192">
        <f t="shared" si="6"/>
        <v>29.166666666666664</v>
      </c>
      <c r="W50" s="192">
        <f t="shared" si="7"/>
        <v>33.333333333333329</v>
      </c>
      <c r="X50" s="193">
        <f t="shared" si="8"/>
        <v>62.499999999999993</v>
      </c>
    </row>
    <row r="51" spans="2:34" ht="39.950000000000003" customHeight="1" x14ac:dyDescent="0.25">
      <c r="C51" s="8" t="s">
        <v>95</v>
      </c>
      <c r="D51" s="55"/>
      <c r="E51" s="155"/>
      <c r="F51" s="155"/>
      <c r="G51" s="155"/>
      <c r="H51" s="151" t="s">
        <v>52</v>
      </c>
      <c r="I51" s="151" t="s">
        <v>21</v>
      </c>
      <c r="J51" s="151" t="s">
        <v>93</v>
      </c>
      <c r="K51" s="89"/>
      <c r="L51" s="89"/>
      <c r="M51" s="90" t="s">
        <v>681</v>
      </c>
      <c r="N51" s="156" t="s">
        <v>660</v>
      </c>
      <c r="O51" s="27">
        <f t="shared" si="14"/>
        <v>800000</v>
      </c>
      <c r="P51" s="142">
        <v>800000</v>
      </c>
      <c r="Q51" s="62"/>
      <c r="R51" s="62"/>
      <c r="S51" s="62"/>
      <c r="T51" s="154" t="s">
        <v>317</v>
      </c>
      <c r="U51" s="175">
        <f t="shared" si="11"/>
        <v>66.666666666666671</v>
      </c>
      <c r="V51" s="192">
        <f t="shared" si="6"/>
        <v>46.666666666666671</v>
      </c>
      <c r="W51" s="192">
        <f t="shared" si="7"/>
        <v>53.333333333333336</v>
      </c>
      <c r="X51" s="193">
        <f t="shared" si="8"/>
        <v>100</v>
      </c>
    </row>
    <row r="52" spans="2:34" ht="39.950000000000003" customHeight="1" x14ac:dyDescent="0.25">
      <c r="B52" s="215">
        <v>1</v>
      </c>
      <c r="C52" s="8" t="s">
        <v>95</v>
      </c>
      <c r="D52" s="55"/>
      <c r="E52" s="155"/>
      <c r="F52" s="155"/>
      <c r="G52" s="155"/>
      <c r="H52" s="151" t="s">
        <v>52</v>
      </c>
      <c r="I52" s="151" t="s">
        <v>21</v>
      </c>
      <c r="J52" s="151" t="s">
        <v>93</v>
      </c>
      <c r="K52" s="89"/>
      <c r="L52" s="89"/>
      <c r="M52" s="145" t="s">
        <v>679</v>
      </c>
      <c r="N52" s="90" t="s">
        <v>701</v>
      </c>
      <c r="O52" s="27">
        <f t="shared" si="14"/>
        <v>600000</v>
      </c>
      <c r="P52" s="142">
        <v>600000</v>
      </c>
      <c r="Q52" s="62"/>
      <c r="R52" s="62"/>
      <c r="S52" s="62"/>
      <c r="T52" s="154" t="s">
        <v>317</v>
      </c>
      <c r="U52" s="188">
        <f t="shared" si="11"/>
        <v>50</v>
      </c>
      <c r="V52" s="192">
        <f t="shared" si="6"/>
        <v>35</v>
      </c>
      <c r="W52" s="192">
        <f t="shared" si="7"/>
        <v>40</v>
      </c>
      <c r="X52" s="193">
        <f t="shared" si="8"/>
        <v>75</v>
      </c>
    </row>
    <row r="53" spans="2:34" ht="39.950000000000003" customHeight="1" x14ac:dyDescent="0.25">
      <c r="C53" s="8" t="s">
        <v>95</v>
      </c>
      <c r="D53" s="55"/>
      <c r="E53" s="155"/>
      <c r="F53" s="155"/>
      <c r="G53" s="155"/>
      <c r="H53" s="151" t="s">
        <v>52</v>
      </c>
      <c r="I53" s="151" t="s">
        <v>21</v>
      </c>
      <c r="J53" s="151" t="s">
        <v>93</v>
      </c>
      <c r="K53" s="89"/>
      <c r="L53" s="89"/>
      <c r="M53" s="145" t="s">
        <v>653</v>
      </c>
      <c r="N53" s="161" t="s">
        <v>701</v>
      </c>
      <c r="O53" s="27">
        <f t="shared" si="14"/>
        <v>800000</v>
      </c>
      <c r="P53" s="146">
        <v>800000</v>
      </c>
      <c r="Q53" s="84"/>
      <c r="R53" s="62"/>
      <c r="S53" s="62"/>
      <c r="T53" s="154" t="s">
        <v>317</v>
      </c>
      <c r="U53" s="175">
        <f t="shared" si="11"/>
        <v>66.666666666666671</v>
      </c>
      <c r="V53" s="192">
        <f t="shared" si="6"/>
        <v>46.666666666666671</v>
      </c>
      <c r="W53" s="192">
        <f t="shared" si="7"/>
        <v>53.333333333333336</v>
      </c>
      <c r="X53" s="193">
        <f t="shared" si="8"/>
        <v>100</v>
      </c>
    </row>
    <row r="54" spans="2:34" s="149" customFormat="1" ht="39.950000000000003" customHeight="1" x14ac:dyDescent="0.25">
      <c r="B54" s="215"/>
      <c r="C54" s="8" t="s">
        <v>95</v>
      </c>
      <c r="D54" s="55"/>
      <c r="E54" s="155"/>
      <c r="F54" s="155"/>
      <c r="G54" s="155"/>
      <c r="H54" s="151" t="s">
        <v>52</v>
      </c>
      <c r="I54" s="151" t="s">
        <v>21</v>
      </c>
      <c r="J54" s="151" t="s">
        <v>93</v>
      </c>
      <c r="K54" s="160"/>
      <c r="L54" s="160"/>
      <c r="M54" s="165" t="s">
        <v>702</v>
      </c>
      <c r="N54" s="161" t="s">
        <v>273</v>
      </c>
      <c r="O54" s="153">
        <f t="shared" si="14"/>
        <v>785913.16</v>
      </c>
      <c r="P54" s="146">
        <v>785913.16</v>
      </c>
      <c r="Q54" s="84"/>
      <c r="R54" s="62"/>
      <c r="S54" s="62"/>
      <c r="T54" s="154" t="s">
        <v>317</v>
      </c>
      <c r="U54" s="175">
        <f t="shared" si="11"/>
        <v>65.492763333333329</v>
      </c>
      <c r="V54" s="192">
        <f t="shared" si="6"/>
        <v>45.844934333333335</v>
      </c>
      <c r="W54" s="192">
        <f t="shared" si="7"/>
        <v>52.394210666666666</v>
      </c>
      <c r="X54" s="193">
        <f t="shared" si="8"/>
        <v>98.239145000000008</v>
      </c>
      <c r="Y54" s="150"/>
      <c r="Z54" s="150"/>
      <c r="AA54" s="150"/>
      <c r="AB54" s="150"/>
      <c r="AC54" s="150"/>
      <c r="AD54" s="150"/>
      <c r="AE54" s="150"/>
      <c r="AF54" s="213"/>
      <c r="AG54" s="213"/>
      <c r="AH54" s="213"/>
    </row>
    <row r="55" spans="2:34" ht="39.950000000000003" customHeight="1" x14ac:dyDescent="0.25">
      <c r="B55" s="215">
        <v>1</v>
      </c>
      <c r="C55" s="8" t="s">
        <v>95</v>
      </c>
      <c r="D55" s="55"/>
      <c r="E55" s="155"/>
      <c r="F55" s="155"/>
      <c r="G55" s="155"/>
      <c r="H55" s="151" t="s">
        <v>52</v>
      </c>
      <c r="I55" s="151" t="s">
        <v>21</v>
      </c>
      <c r="J55" s="151" t="s">
        <v>93</v>
      </c>
      <c r="K55" s="89"/>
      <c r="L55" s="89"/>
      <c r="M55" s="90" t="s">
        <v>683</v>
      </c>
      <c r="N55" s="90" t="s">
        <v>275</v>
      </c>
      <c r="O55" s="27">
        <f t="shared" si="14"/>
        <v>800000</v>
      </c>
      <c r="P55" s="146">
        <v>800000</v>
      </c>
      <c r="Q55" s="62"/>
      <c r="R55" s="62"/>
      <c r="S55" s="62"/>
      <c r="T55" s="154" t="s">
        <v>317</v>
      </c>
      <c r="U55" s="175">
        <f t="shared" si="11"/>
        <v>66.666666666666671</v>
      </c>
      <c r="V55" s="192">
        <f t="shared" si="6"/>
        <v>46.666666666666671</v>
      </c>
      <c r="W55" s="192">
        <f t="shared" si="7"/>
        <v>53.333333333333336</v>
      </c>
      <c r="X55" s="193">
        <f t="shared" si="8"/>
        <v>100</v>
      </c>
    </row>
    <row r="56" spans="2:34" ht="39.950000000000003" customHeight="1" x14ac:dyDescent="0.25">
      <c r="C56" s="8" t="s">
        <v>95</v>
      </c>
      <c r="D56" s="55"/>
      <c r="E56" s="155"/>
      <c r="F56" s="155"/>
      <c r="G56" s="155"/>
      <c r="H56" s="151" t="s">
        <v>52</v>
      </c>
      <c r="I56" s="151" t="s">
        <v>21</v>
      </c>
      <c r="J56" s="151" t="s">
        <v>93</v>
      </c>
      <c r="K56" s="89"/>
      <c r="L56" s="89"/>
      <c r="M56" s="90" t="s">
        <v>684</v>
      </c>
      <c r="N56" s="90" t="s">
        <v>685</v>
      </c>
      <c r="O56" s="27">
        <f t="shared" si="14"/>
        <v>800000</v>
      </c>
      <c r="P56" s="146">
        <v>800000</v>
      </c>
      <c r="Q56" s="84"/>
      <c r="R56" s="62"/>
      <c r="S56" s="62"/>
      <c r="T56" s="154" t="s">
        <v>317</v>
      </c>
      <c r="U56" s="175">
        <f t="shared" si="11"/>
        <v>66.666666666666671</v>
      </c>
      <c r="V56" s="192">
        <f t="shared" si="6"/>
        <v>46.666666666666671</v>
      </c>
      <c r="W56" s="192">
        <f t="shared" si="7"/>
        <v>53.333333333333336</v>
      </c>
      <c r="X56" s="193">
        <f t="shared" si="8"/>
        <v>100</v>
      </c>
    </row>
    <row r="57" spans="2:34" ht="39.950000000000003" customHeight="1" x14ac:dyDescent="0.25">
      <c r="C57" s="8" t="s">
        <v>95</v>
      </c>
      <c r="D57" s="55"/>
      <c r="E57" s="155"/>
      <c r="F57" s="155"/>
      <c r="G57" s="155"/>
      <c r="H57" s="151" t="s">
        <v>52</v>
      </c>
      <c r="I57" s="151" t="s">
        <v>21</v>
      </c>
      <c r="J57" s="151" t="s">
        <v>93</v>
      </c>
      <c r="K57" s="89"/>
      <c r="L57" s="89"/>
      <c r="M57" s="166" t="s">
        <v>693</v>
      </c>
      <c r="N57" s="166" t="s">
        <v>151</v>
      </c>
      <c r="O57" s="153">
        <f t="shared" ref="O57:O59" si="15">P57</f>
        <v>800000</v>
      </c>
      <c r="P57" s="146">
        <v>800000</v>
      </c>
      <c r="Q57" s="84"/>
      <c r="R57" s="62"/>
      <c r="S57" s="62"/>
      <c r="T57" s="154" t="s">
        <v>317</v>
      </c>
      <c r="U57" s="175">
        <f t="shared" si="11"/>
        <v>66.666666666666671</v>
      </c>
      <c r="V57" s="192">
        <f t="shared" si="6"/>
        <v>46.666666666666671</v>
      </c>
      <c r="W57" s="192">
        <f t="shared" si="7"/>
        <v>53.333333333333336</v>
      </c>
      <c r="X57" s="193">
        <f t="shared" si="8"/>
        <v>100</v>
      </c>
    </row>
    <row r="58" spans="2:34" ht="39.950000000000003" customHeight="1" x14ac:dyDescent="0.25">
      <c r="C58" s="8" t="s">
        <v>95</v>
      </c>
      <c r="D58" s="55"/>
      <c r="E58" s="155"/>
      <c r="F58" s="155"/>
      <c r="G58" s="155"/>
      <c r="H58" s="151" t="s">
        <v>52</v>
      </c>
      <c r="I58" s="151" t="s">
        <v>21</v>
      </c>
      <c r="J58" s="151" t="s">
        <v>93</v>
      </c>
      <c r="K58" s="89"/>
      <c r="L58" s="160"/>
      <c r="M58" s="166" t="s">
        <v>694</v>
      </c>
      <c r="N58" s="166" t="s">
        <v>151</v>
      </c>
      <c r="O58" s="27">
        <f t="shared" si="15"/>
        <v>1050000</v>
      </c>
      <c r="P58" s="146">
        <v>1050000</v>
      </c>
      <c r="Q58" s="84"/>
      <c r="R58" s="62"/>
      <c r="S58" s="62"/>
      <c r="T58" s="154" t="s">
        <v>317</v>
      </c>
      <c r="U58" s="175">
        <f t="shared" si="11"/>
        <v>87.5</v>
      </c>
      <c r="V58" s="192">
        <f t="shared" si="6"/>
        <v>61.25</v>
      </c>
      <c r="W58" s="192">
        <f t="shared" si="7"/>
        <v>70</v>
      </c>
      <c r="X58" s="193">
        <f t="shared" si="8"/>
        <v>131.25</v>
      </c>
    </row>
    <row r="59" spans="2:34" s="149" customFormat="1" ht="39.950000000000003" customHeight="1" x14ac:dyDescent="0.25">
      <c r="B59" s="215"/>
      <c r="C59" s="8" t="s">
        <v>95</v>
      </c>
      <c r="D59" s="55"/>
      <c r="E59" s="155"/>
      <c r="F59" s="155"/>
      <c r="G59" s="155"/>
      <c r="H59" s="151" t="s">
        <v>52</v>
      </c>
      <c r="I59" s="151" t="s">
        <v>21</v>
      </c>
      <c r="J59" s="151" t="s">
        <v>93</v>
      </c>
      <c r="K59" s="160"/>
      <c r="L59" s="160"/>
      <c r="M59" s="165" t="s">
        <v>695</v>
      </c>
      <c r="N59" s="165" t="s">
        <v>342</v>
      </c>
      <c r="O59" s="153">
        <f t="shared" si="15"/>
        <v>1000000</v>
      </c>
      <c r="P59" s="146">
        <v>1000000</v>
      </c>
      <c r="Q59" s="84"/>
      <c r="R59" s="62"/>
      <c r="S59" s="62"/>
      <c r="T59" s="157" t="s">
        <v>317</v>
      </c>
      <c r="U59" s="219">
        <v>324.87</v>
      </c>
      <c r="V59" s="192">
        <f t="shared" si="6"/>
        <v>227.40900000000002</v>
      </c>
      <c r="W59" s="192">
        <f t="shared" si="7"/>
        <v>259.89600000000002</v>
      </c>
      <c r="X59" s="193">
        <f t="shared" si="8"/>
        <v>487.30500000000006</v>
      </c>
      <c r="Y59" s="150"/>
      <c r="Z59" s="150"/>
      <c r="AA59" s="150"/>
      <c r="AB59" s="150"/>
      <c r="AC59" s="150"/>
      <c r="AD59" s="150"/>
      <c r="AE59" s="150"/>
      <c r="AF59" s="213"/>
      <c r="AG59" s="213"/>
      <c r="AH59" s="213"/>
    </row>
    <row r="60" spans="2:34" ht="39.950000000000003" customHeight="1" x14ac:dyDescent="0.25">
      <c r="C60" s="8" t="s">
        <v>95</v>
      </c>
      <c r="D60" s="55"/>
      <c r="E60" s="155"/>
      <c r="F60" s="155"/>
      <c r="G60" s="155"/>
      <c r="H60" s="151" t="s">
        <v>52</v>
      </c>
      <c r="I60" s="151" t="s">
        <v>21</v>
      </c>
      <c r="J60" s="151" t="s">
        <v>93</v>
      </c>
      <c r="K60" s="89"/>
      <c r="L60" s="160"/>
      <c r="M60" s="90" t="s">
        <v>686</v>
      </c>
      <c r="N60" s="90" t="s">
        <v>687</v>
      </c>
      <c r="O60" s="27">
        <f t="shared" si="14"/>
        <v>800000</v>
      </c>
      <c r="P60" s="146">
        <v>800000</v>
      </c>
      <c r="Q60" s="84"/>
      <c r="R60" s="62"/>
      <c r="S60" s="62"/>
      <c r="T60" s="154" t="s">
        <v>317</v>
      </c>
      <c r="U60" s="175">
        <f t="shared" ref="U60:U61" si="16">P60/12000</f>
        <v>66.666666666666671</v>
      </c>
      <c r="V60" s="192">
        <f t="shared" si="6"/>
        <v>46.666666666666671</v>
      </c>
      <c r="W60" s="192">
        <f t="shared" si="7"/>
        <v>53.333333333333336</v>
      </c>
      <c r="X60" s="193">
        <f t="shared" si="8"/>
        <v>100</v>
      </c>
    </row>
    <row r="61" spans="2:34" ht="39.950000000000003" customHeight="1" x14ac:dyDescent="0.25">
      <c r="C61" s="8" t="s">
        <v>95</v>
      </c>
      <c r="D61" s="55"/>
      <c r="E61" s="155"/>
      <c r="F61" s="155"/>
      <c r="G61" s="155"/>
      <c r="H61" s="151" t="s">
        <v>52</v>
      </c>
      <c r="I61" s="151" t="s">
        <v>21</v>
      </c>
      <c r="J61" s="151" t="s">
        <v>93</v>
      </c>
      <c r="K61" s="89"/>
      <c r="L61" s="89"/>
      <c r="M61" s="90" t="s">
        <v>653</v>
      </c>
      <c r="N61" s="90" t="s">
        <v>186</v>
      </c>
      <c r="O61" s="27">
        <f t="shared" si="14"/>
        <v>1000000</v>
      </c>
      <c r="P61" s="146">
        <v>1000000</v>
      </c>
      <c r="Q61" s="84"/>
      <c r="R61" s="62"/>
      <c r="S61" s="62"/>
      <c r="T61" s="154" t="s">
        <v>317</v>
      </c>
      <c r="U61" s="175">
        <f t="shared" si="16"/>
        <v>83.333333333333329</v>
      </c>
      <c r="V61" s="192">
        <f t="shared" si="6"/>
        <v>58.333333333333329</v>
      </c>
      <c r="W61" s="192">
        <f t="shared" si="7"/>
        <v>66.666666666666657</v>
      </c>
      <c r="X61" s="193">
        <f t="shared" si="8"/>
        <v>124.99999999999999</v>
      </c>
    </row>
    <row r="62" spans="2:34" s="149" customFormat="1" ht="39.950000000000003" customHeight="1" x14ac:dyDescent="0.25">
      <c r="B62" s="215"/>
      <c r="C62" s="8" t="s">
        <v>95</v>
      </c>
      <c r="D62" s="55"/>
      <c r="E62" s="155"/>
      <c r="F62" s="155"/>
      <c r="G62" s="155"/>
      <c r="H62" s="151" t="s">
        <v>52</v>
      </c>
      <c r="I62" s="151" t="s">
        <v>21</v>
      </c>
      <c r="J62" s="151" t="s">
        <v>93</v>
      </c>
      <c r="K62" s="160"/>
      <c r="L62" s="160"/>
      <c r="M62" s="161" t="s">
        <v>696</v>
      </c>
      <c r="N62" s="161" t="s">
        <v>697</v>
      </c>
      <c r="O62" s="153">
        <f t="shared" ref="O62:O64" si="17">P62</f>
        <v>1000000</v>
      </c>
      <c r="P62" s="146">
        <v>1000000</v>
      </c>
      <c r="Q62" s="84"/>
      <c r="R62" s="62"/>
      <c r="S62" s="62"/>
      <c r="T62" s="157" t="s">
        <v>317</v>
      </c>
      <c r="U62" s="219">
        <v>278.52999999999997</v>
      </c>
      <c r="V62" s="192">
        <f t="shared" si="6"/>
        <v>194.97099999999998</v>
      </c>
      <c r="W62" s="192">
        <f t="shared" si="7"/>
        <v>222.82399999999998</v>
      </c>
      <c r="X62" s="193">
        <f t="shared" si="8"/>
        <v>417.79499999999996</v>
      </c>
      <c r="Y62" s="150"/>
      <c r="Z62" s="150"/>
      <c r="AA62" s="150"/>
      <c r="AB62" s="150"/>
      <c r="AC62" s="150"/>
      <c r="AD62" s="150"/>
      <c r="AE62" s="150"/>
      <c r="AF62" s="213"/>
      <c r="AG62" s="213"/>
      <c r="AH62" s="213"/>
    </row>
    <row r="63" spans="2:34" s="149" customFormat="1" ht="39.950000000000003" customHeight="1" x14ac:dyDescent="0.25">
      <c r="B63" s="215"/>
      <c r="C63" s="8" t="s">
        <v>95</v>
      </c>
      <c r="D63" s="55"/>
      <c r="E63" s="155"/>
      <c r="F63" s="155"/>
      <c r="G63" s="155"/>
      <c r="H63" s="151" t="s">
        <v>52</v>
      </c>
      <c r="I63" s="151" t="s">
        <v>21</v>
      </c>
      <c r="J63" s="151" t="s">
        <v>93</v>
      </c>
      <c r="K63" s="160"/>
      <c r="L63" s="160"/>
      <c r="M63" s="161" t="s">
        <v>698</v>
      </c>
      <c r="N63" s="161" t="s">
        <v>699</v>
      </c>
      <c r="O63" s="153">
        <f t="shared" si="17"/>
        <v>1000000</v>
      </c>
      <c r="P63" s="146">
        <v>1000000</v>
      </c>
      <c r="Q63" s="84"/>
      <c r="R63" s="62"/>
      <c r="S63" s="62"/>
      <c r="T63" s="154" t="s">
        <v>317</v>
      </c>
      <c r="U63" s="175">
        <f t="shared" ref="U63:U70" si="18">P63/12000</f>
        <v>83.333333333333329</v>
      </c>
      <c r="V63" s="192">
        <f t="shared" si="6"/>
        <v>58.333333333333329</v>
      </c>
      <c r="W63" s="192">
        <f t="shared" si="7"/>
        <v>66.666666666666657</v>
      </c>
      <c r="X63" s="193">
        <f t="shared" si="8"/>
        <v>124.99999999999999</v>
      </c>
      <c r="Y63" s="150"/>
      <c r="Z63" s="150"/>
      <c r="AA63" s="150"/>
      <c r="AB63" s="150"/>
      <c r="AC63" s="150"/>
      <c r="AD63" s="150"/>
      <c r="AE63" s="150"/>
      <c r="AF63" s="213"/>
      <c r="AG63" s="213"/>
      <c r="AH63" s="213"/>
    </row>
    <row r="64" spans="2:34" s="149" customFormat="1" ht="39.950000000000003" customHeight="1" x14ac:dyDescent="0.25">
      <c r="B64" s="215"/>
      <c r="C64" s="8" t="s">
        <v>95</v>
      </c>
      <c r="D64" s="55"/>
      <c r="E64" s="155"/>
      <c r="F64" s="155"/>
      <c r="G64" s="155"/>
      <c r="H64" s="151" t="s">
        <v>52</v>
      </c>
      <c r="I64" s="151" t="s">
        <v>21</v>
      </c>
      <c r="J64" s="151" t="s">
        <v>93</v>
      </c>
      <c r="K64" s="160"/>
      <c r="L64" s="160"/>
      <c r="M64" s="161" t="s">
        <v>700</v>
      </c>
      <c r="N64" s="161" t="s">
        <v>602</v>
      </c>
      <c r="O64" s="153">
        <f t="shared" si="17"/>
        <v>1000000</v>
      </c>
      <c r="P64" s="146">
        <v>1000000</v>
      </c>
      <c r="Q64" s="84"/>
      <c r="R64" s="62"/>
      <c r="S64" s="62"/>
      <c r="T64" s="154" t="s">
        <v>317</v>
      </c>
      <c r="U64" s="175">
        <f t="shared" si="18"/>
        <v>83.333333333333329</v>
      </c>
      <c r="V64" s="192">
        <f t="shared" si="6"/>
        <v>58.333333333333329</v>
      </c>
      <c r="W64" s="192">
        <f t="shared" si="7"/>
        <v>66.666666666666657</v>
      </c>
      <c r="X64" s="193">
        <f t="shared" si="8"/>
        <v>124.99999999999999</v>
      </c>
      <c r="Y64" s="150"/>
      <c r="Z64" s="150"/>
      <c r="AA64" s="150"/>
      <c r="AB64" s="150"/>
      <c r="AC64" s="150"/>
      <c r="AD64" s="150"/>
      <c r="AE64" s="150"/>
      <c r="AF64" s="213"/>
      <c r="AG64" s="213"/>
      <c r="AH64" s="213"/>
    </row>
    <row r="65" spans="2:24" ht="39.950000000000003" customHeight="1" x14ac:dyDescent="0.25">
      <c r="B65" s="215">
        <v>1</v>
      </c>
      <c r="C65" s="8" t="s">
        <v>95</v>
      </c>
      <c r="D65" s="55"/>
      <c r="E65" s="155"/>
      <c r="F65" s="155"/>
      <c r="G65" s="155"/>
      <c r="H65" s="151" t="s">
        <v>52</v>
      </c>
      <c r="I65" s="151" t="s">
        <v>21</v>
      </c>
      <c r="J65" s="151" t="s">
        <v>93</v>
      </c>
      <c r="K65" s="89"/>
      <c r="L65" s="89"/>
      <c r="M65" s="161" t="s">
        <v>710</v>
      </c>
      <c r="N65" s="161" t="s">
        <v>276</v>
      </c>
      <c r="O65" s="27">
        <f>P65</f>
        <v>800000</v>
      </c>
      <c r="P65" s="114">
        <v>800000</v>
      </c>
      <c r="Q65" s="62"/>
      <c r="R65" s="62"/>
      <c r="S65" s="62"/>
      <c r="T65" s="154" t="s">
        <v>317</v>
      </c>
      <c r="U65" s="175">
        <f t="shared" si="18"/>
        <v>66.666666666666671</v>
      </c>
      <c r="V65" s="192">
        <f t="shared" si="6"/>
        <v>46.666666666666671</v>
      </c>
      <c r="W65" s="192">
        <f t="shared" si="7"/>
        <v>53.333333333333336</v>
      </c>
      <c r="X65" s="193">
        <f t="shared" si="8"/>
        <v>100</v>
      </c>
    </row>
    <row r="66" spans="2:24" ht="54.75" customHeight="1" x14ac:dyDescent="0.25">
      <c r="C66" s="8" t="s">
        <v>95</v>
      </c>
      <c r="D66" s="55"/>
      <c r="E66" s="155"/>
      <c r="F66" s="155"/>
      <c r="G66" s="155"/>
      <c r="H66" s="151" t="s">
        <v>52</v>
      </c>
      <c r="I66" s="151" t="s">
        <v>21</v>
      </c>
      <c r="J66" s="151" t="s">
        <v>93</v>
      </c>
      <c r="K66" s="58"/>
      <c r="L66" s="58"/>
      <c r="M66" s="145" t="s">
        <v>661</v>
      </c>
      <c r="N66" s="90" t="s">
        <v>603</v>
      </c>
      <c r="O66" s="27">
        <f t="shared" si="13"/>
        <v>1300000</v>
      </c>
      <c r="P66" s="144">
        <v>1300000</v>
      </c>
      <c r="Q66" s="84"/>
      <c r="R66" s="14"/>
      <c r="S66" s="14"/>
      <c r="T66" s="154" t="s">
        <v>317</v>
      </c>
      <c r="U66" s="175">
        <f t="shared" si="18"/>
        <v>108.33333333333333</v>
      </c>
      <c r="V66" s="188">
        <f t="shared" si="6"/>
        <v>75.833333333333329</v>
      </c>
      <c r="W66" s="188">
        <f t="shared" si="7"/>
        <v>86.666666666666657</v>
      </c>
      <c r="X66" s="189">
        <f t="shared" si="8"/>
        <v>162.5</v>
      </c>
    </row>
    <row r="67" spans="2:24" ht="54.75" customHeight="1" x14ac:dyDescent="0.25">
      <c r="C67" s="8" t="s">
        <v>95</v>
      </c>
      <c r="D67" s="55"/>
      <c r="E67" s="155"/>
      <c r="F67" s="155"/>
      <c r="G67" s="155"/>
      <c r="H67" s="151" t="s">
        <v>52</v>
      </c>
      <c r="I67" s="151" t="s">
        <v>21</v>
      </c>
      <c r="J67" s="151" t="s">
        <v>93</v>
      </c>
      <c r="K67" s="58"/>
      <c r="L67" s="58"/>
      <c r="M67" s="147" t="s">
        <v>691</v>
      </c>
      <c r="N67" s="90" t="s">
        <v>692</v>
      </c>
      <c r="O67" s="27">
        <f t="shared" si="13"/>
        <v>800000</v>
      </c>
      <c r="P67" s="144">
        <v>800000</v>
      </c>
      <c r="Q67" s="84"/>
      <c r="R67" s="62"/>
      <c r="S67" s="62"/>
      <c r="T67" s="154" t="s">
        <v>317</v>
      </c>
      <c r="U67" s="175">
        <f t="shared" si="18"/>
        <v>66.666666666666671</v>
      </c>
      <c r="V67" s="194">
        <f t="shared" si="6"/>
        <v>46.666666666666671</v>
      </c>
      <c r="W67" s="194">
        <f t="shared" si="7"/>
        <v>53.333333333333336</v>
      </c>
      <c r="X67" s="195">
        <f t="shared" si="8"/>
        <v>100</v>
      </c>
    </row>
    <row r="68" spans="2:24" ht="39.950000000000003" customHeight="1" x14ac:dyDescent="0.25">
      <c r="B68" s="215">
        <v>1</v>
      </c>
      <c r="C68" s="8" t="s">
        <v>95</v>
      </c>
      <c r="D68" s="55"/>
      <c r="E68" s="155"/>
      <c r="F68" s="155"/>
      <c r="G68" s="155"/>
      <c r="H68" s="151" t="s">
        <v>52</v>
      </c>
      <c r="I68" s="151" t="s">
        <v>21</v>
      </c>
      <c r="J68" s="151" t="s">
        <v>93</v>
      </c>
      <c r="K68" s="89"/>
      <c r="L68" s="89"/>
      <c r="M68" s="90" t="s">
        <v>688</v>
      </c>
      <c r="N68" s="90" t="s">
        <v>141</v>
      </c>
      <c r="O68" s="27">
        <f>P68</f>
        <v>600000</v>
      </c>
      <c r="P68" s="143">
        <v>600000</v>
      </c>
      <c r="Q68" s="62"/>
      <c r="R68" s="62"/>
      <c r="S68" s="62"/>
      <c r="T68" s="154" t="s">
        <v>317</v>
      </c>
      <c r="U68" s="188">
        <f t="shared" si="18"/>
        <v>50</v>
      </c>
      <c r="V68" s="192">
        <f t="shared" si="6"/>
        <v>35</v>
      </c>
      <c r="W68" s="192">
        <f t="shared" si="7"/>
        <v>40</v>
      </c>
      <c r="X68" s="193">
        <f t="shared" si="8"/>
        <v>75</v>
      </c>
    </row>
    <row r="69" spans="2:24" ht="39.950000000000003" customHeight="1" x14ac:dyDescent="0.25">
      <c r="B69" s="215">
        <v>1</v>
      </c>
      <c r="C69" s="8" t="s">
        <v>95</v>
      </c>
      <c r="D69" s="55"/>
      <c r="E69" s="155"/>
      <c r="F69" s="155"/>
      <c r="G69" s="155"/>
      <c r="H69" s="151" t="s">
        <v>52</v>
      </c>
      <c r="I69" s="151" t="s">
        <v>21</v>
      </c>
      <c r="J69" s="151" t="s">
        <v>93</v>
      </c>
      <c r="K69" s="89"/>
      <c r="L69" s="160"/>
      <c r="M69" s="90" t="s">
        <v>689</v>
      </c>
      <c r="N69" s="90" t="s">
        <v>141</v>
      </c>
      <c r="O69" s="27">
        <f>P69</f>
        <v>1000000</v>
      </c>
      <c r="P69" s="143">
        <v>1000000</v>
      </c>
      <c r="Q69" s="62"/>
      <c r="R69" s="62"/>
      <c r="S69" s="62"/>
      <c r="T69" s="154" t="s">
        <v>317</v>
      </c>
      <c r="U69" s="175">
        <f t="shared" si="18"/>
        <v>83.333333333333329</v>
      </c>
      <c r="V69" s="192">
        <f t="shared" si="6"/>
        <v>58.333333333333329</v>
      </c>
      <c r="W69" s="192">
        <f t="shared" si="7"/>
        <v>66.666666666666657</v>
      </c>
      <c r="X69" s="193">
        <f t="shared" si="8"/>
        <v>124.99999999999999</v>
      </c>
    </row>
    <row r="70" spans="2:24" ht="54.75" customHeight="1" x14ac:dyDescent="0.25">
      <c r="C70" s="8" t="s">
        <v>95</v>
      </c>
      <c r="D70" s="55"/>
      <c r="E70" s="155"/>
      <c r="F70" s="155"/>
      <c r="G70" s="155"/>
      <c r="H70" s="151" t="s">
        <v>52</v>
      </c>
      <c r="I70" s="151" t="s">
        <v>21</v>
      </c>
      <c r="J70" s="151" t="s">
        <v>93</v>
      </c>
      <c r="K70" s="58"/>
      <c r="L70" s="160"/>
      <c r="M70" s="145" t="s">
        <v>690</v>
      </c>
      <c r="N70" s="90" t="s">
        <v>141</v>
      </c>
      <c r="O70" s="27">
        <f>P70</f>
        <v>1000000</v>
      </c>
      <c r="P70" s="143">
        <v>1000000</v>
      </c>
      <c r="Q70" s="84"/>
      <c r="R70" s="14"/>
      <c r="S70" s="14"/>
      <c r="T70" s="154" t="s">
        <v>317</v>
      </c>
      <c r="U70" s="175">
        <f t="shared" si="18"/>
        <v>83.333333333333329</v>
      </c>
      <c r="V70" s="188">
        <f t="shared" si="6"/>
        <v>58.333333333333329</v>
      </c>
      <c r="W70" s="188">
        <f t="shared" si="7"/>
        <v>66.666666666666657</v>
      </c>
      <c r="X70" s="189">
        <f t="shared" si="8"/>
        <v>124.99999999999999</v>
      </c>
    </row>
    <row r="71" spans="2:24" ht="30" customHeight="1" x14ac:dyDescent="0.25">
      <c r="D71" s="77"/>
      <c r="E71" s="78"/>
      <c r="F71" s="78"/>
      <c r="G71" s="78"/>
      <c r="H71" s="79"/>
      <c r="I71" s="79"/>
      <c r="J71" s="79"/>
      <c r="K71" s="58"/>
      <c r="L71" s="58"/>
      <c r="M71" s="81"/>
      <c r="N71" s="81"/>
      <c r="O71" s="82"/>
      <c r="P71" s="83"/>
      <c r="Q71" s="84"/>
      <c r="R71" s="14"/>
      <c r="S71" s="14"/>
      <c r="T71" s="31"/>
      <c r="U71" s="175"/>
      <c r="V71" s="188"/>
      <c r="W71" s="188"/>
      <c r="X71" s="189"/>
    </row>
    <row r="72" spans="2:24" ht="36.75" customHeight="1" x14ac:dyDescent="0.25">
      <c r="D72" s="49"/>
      <c r="E72" s="50"/>
      <c r="F72" s="50"/>
      <c r="G72" s="50"/>
      <c r="H72" s="50"/>
      <c r="I72" s="51"/>
      <c r="J72" s="52"/>
      <c r="K72" s="52"/>
      <c r="L72" s="52"/>
      <c r="M72" s="73" t="s">
        <v>18</v>
      </c>
      <c r="N72" s="52"/>
      <c r="O72" s="74">
        <f>SUM(O73:O103)</f>
        <v>52752837.890000001</v>
      </c>
      <c r="P72" s="74">
        <f>SUM(P73:P103)</f>
        <v>52752837.890000001</v>
      </c>
      <c r="Q72" s="74">
        <f>SUM(Q73:Q87)</f>
        <v>0</v>
      </c>
      <c r="R72" s="115">
        <f>SUM(R73:R87)</f>
        <v>0</v>
      </c>
      <c r="S72" s="116"/>
      <c r="T72" s="117"/>
      <c r="U72" s="176"/>
      <c r="V72" s="190"/>
      <c r="W72" s="190"/>
      <c r="X72" s="191"/>
    </row>
    <row r="73" spans="2:24" ht="64.5" customHeight="1" x14ac:dyDescent="0.25">
      <c r="B73" s="215">
        <v>1</v>
      </c>
      <c r="C73" s="8" t="s">
        <v>94</v>
      </c>
      <c r="D73" s="55"/>
      <c r="E73" s="56"/>
      <c r="F73" s="56"/>
      <c r="G73" s="56"/>
      <c r="H73" s="20" t="s">
        <v>52</v>
      </c>
      <c r="I73" s="20" t="s">
        <v>21</v>
      </c>
      <c r="J73" s="57" t="s">
        <v>18</v>
      </c>
      <c r="K73" s="58"/>
      <c r="L73" s="58"/>
      <c r="M73" s="59" t="s">
        <v>57</v>
      </c>
      <c r="N73" s="23" t="s">
        <v>54</v>
      </c>
      <c r="O73" s="26">
        <f t="shared" ref="O73:O102" si="19">P73</f>
        <v>2000000</v>
      </c>
      <c r="P73" s="114">
        <v>2000000</v>
      </c>
      <c r="Q73" s="62"/>
      <c r="R73" s="14"/>
      <c r="S73" s="14"/>
      <c r="T73" s="154" t="s">
        <v>995</v>
      </c>
      <c r="U73" s="188">
        <v>1</v>
      </c>
      <c r="V73" s="188"/>
      <c r="W73" s="188"/>
      <c r="X73" s="189"/>
    </row>
    <row r="74" spans="2:24" ht="81" customHeight="1" x14ac:dyDescent="0.25">
      <c r="B74" s="215">
        <v>1</v>
      </c>
      <c r="C74" s="8" t="s">
        <v>94</v>
      </c>
      <c r="D74" s="55"/>
      <c r="E74" s="56"/>
      <c r="F74" s="56"/>
      <c r="G74" s="56"/>
      <c r="H74" s="20" t="s">
        <v>52</v>
      </c>
      <c r="I74" s="20" t="s">
        <v>21</v>
      </c>
      <c r="J74" s="57" t="s">
        <v>18</v>
      </c>
      <c r="K74" s="58"/>
      <c r="L74" s="58"/>
      <c r="M74" s="59" t="s">
        <v>58</v>
      </c>
      <c r="N74" s="23" t="s">
        <v>54</v>
      </c>
      <c r="O74" s="26">
        <f t="shared" si="19"/>
        <v>3500000</v>
      </c>
      <c r="P74" s="114">
        <v>3500000</v>
      </c>
      <c r="Q74" s="62"/>
      <c r="R74" s="14"/>
      <c r="S74" s="121"/>
      <c r="T74" s="154" t="s">
        <v>995</v>
      </c>
      <c r="U74" s="188">
        <v>1</v>
      </c>
      <c r="V74" s="188"/>
      <c r="W74" s="188"/>
      <c r="X74" s="189"/>
    </row>
    <row r="75" spans="2:24" ht="64.5" customHeight="1" x14ac:dyDescent="0.25">
      <c r="B75" s="215">
        <v>1</v>
      </c>
      <c r="C75" s="8" t="s">
        <v>94</v>
      </c>
      <c r="D75" s="55"/>
      <c r="E75" s="56"/>
      <c r="F75" s="56"/>
      <c r="G75" s="56"/>
      <c r="H75" s="20" t="s">
        <v>52</v>
      </c>
      <c r="I75" s="20" t="s">
        <v>21</v>
      </c>
      <c r="J75" s="57" t="s">
        <v>18</v>
      </c>
      <c r="K75" s="58"/>
      <c r="L75" s="58"/>
      <c r="M75" s="59" t="s">
        <v>59</v>
      </c>
      <c r="N75" s="23" t="s">
        <v>54</v>
      </c>
      <c r="O75" s="26">
        <f t="shared" si="19"/>
        <v>4000000</v>
      </c>
      <c r="P75" s="143">
        <v>4000000</v>
      </c>
      <c r="Q75" s="62"/>
      <c r="R75" s="14"/>
      <c r="S75" s="118"/>
      <c r="T75" s="154" t="s">
        <v>995</v>
      </c>
      <c r="U75" s="188">
        <v>1</v>
      </c>
      <c r="V75" s="188"/>
      <c r="W75" s="188"/>
      <c r="X75" s="189"/>
    </row>
    <row r="76" spans="2:24" ht="81.75" customHeight="1" x14ac:dyDescent="0.25">
      <c r="B76" s="215">
        <v>1</v>
      </c>
      <c r="C76" s="8" t="s">
        <v>94</v>
      </c>
      <c r="D76" s="55"/>
      <c r="E76" s="56"/>
      <c r="F76" s="56"/>
      <c r="G76" s="56"/>
      <c r="H76" s="20" t="s">
        <v>52</v>
      </c>
      <c r="I76" s="20" t="s">
        <v>21</v>
      </c>
      <c r="J76" s="57" t="s">
        <v>18</v>
      </c>
      <c r="K76" s="58"/>
      <c r="L76" s="58"/>
      <c r="M76" s="59" t="s">
        <v>61</v>
      </c>
      <c r="N76" s="23" t="s">
        <v>54</v>
      </c>
      <c r="O76" s="26">
        <f t="shared" si="19"/>
        <v>5500000</v>
      </c>
      <c r="P76" s="143">
        <v>5500000</v>
      </c>
      <c r="Q76" s="62"/>
      <c r="R76" s="14"/>
      <c r="S76" s="121"/>
      <c r="T76" s="154" t="s">
        <v>995</v>
      </c>
      <c r="U76" s="188">
        <v>1</v>
      </c>
      <c r="V76" s="188"/>
      <c r="W76" s="188"/>
      <c r="X76" s="189"/>
    </row>
    <row r="77" spans="2:24" ht="69.75" customHeight="1" x14ac:dyDescent="0.25">
      <c r="B77" s="215">
        <v>1</v>
      </c>
      <c r="C77" s="8" t="s">
        <v>94</v>
      </c>
      <c r="D77" s="55"/>
      <c r="E77" s="56"/>
      <c r="F77" s="56"/>
      <c r="G77" s="56"/>
      <c r="H77" s="20" t="s">
        <v>52</v>
      </c>
      <c r="I77" s="20" t="s">
        <v>21</v>
      </c>
      <c r="J77" s="57" t="s">
        <v>18</v>
      </c>
      <c r="K77" s="58"/>
      <c r="L77" s="58"/>
      <c r="M77" s="59" t="s">
        <v>62</v>
      </c>
      <c r="N77" s="23" t="s">
        <v>54</v>
      </c>
      <c r="O77" s="26">
        <f t="shared" si="19"/>
        <v>3000000</v>
      </c>
      <c r="P77" s="114">
        <v>3000000</v>
      </c>
      <c r="Q77" s="62"/>
      <c r="R77" s="14"/>
      <c r="S77" s="121"/>
      <c r="T77" s="154" t="s">
        <v>995</v>
      </c>
      <c r="U77" s="188">
        <v>1</v>
      </c>
      <c r="V77" s="188"/>
      <c r="W77" s="188"/>
      <c r="X77" s="189"/>
    </row>
    <row r="78" spans="2:24" ht="69.75" customHeight="1" x14ac:dyDescent="0.25">
      <c r="B78" s="215">
        <v>1</v>
      </c>
      <c r="C78" s="8" t="s">
        <v>94</v>
      </c>
      <c r="D78" s="55"/>
      <c r="E78" s="56"/>
      <c r="F78" s="56"/>
      <c r="G78" s="56"/>
      <c r="H78" s="20" t="s">
        <v>52</v>
      </c>
      <c r="I78" s="20" t="s">
        <v>21</v>
      </c>
      <c r="J78" s="57" t="s">
        <v>18</v>
      </c>
      <c r="K78" s="58"/>
      <c r="L78" s="58"/>
      <c r="M78" s="59" t="s">
        <v>63</v>
      </c>
      <c r="N78" s="23" t="s">
        <v>54</v>
      </c>
      <c r="O78" s="26">
        <f t="shared" si="19"/>
        <v>3500000</v>
      </c>
      <c r="P78" s="114">
        <v>3500000</v>
      </c>
      <c r="Q78" s="62"/>
      <c r="R78" s="14"/>
      <c r="S78" s="121"/>
      <c r="T78" s="154" t="s">
        <v>995</v>
      </c>
      <c r="U78" s="188">
        <v>1</v>
      </c>
      <c r="V78" s="188"/>
      <c r="W78" s="188"/>
      <c r="X78" s="189"/>
    </row>
    <row r="79" spans="2:24" ht="69.75" customHeight="1" x14ac:dyDescent="0.25">
      <c r="B79" s="215">
        <v>1</v>
      </c>
      <c r="C79" s="8" t="s">
        <v>94</v>
      </c>
      <c r="D79" s="55"/>
      <c r="E79" s="56"/>
      <c r="F79" s="56"/>
      <c r="G79" s="56"/>
      <c r="H79" s="20" t="s">
        <v>52</v>
      </c>
      <c r="I79" s="20" t="s">
        <v>21</v>
      </c>
      <c r="J79" s="57" t="s">
        <v>18</v>
      </c>
      <c r="K79" s="58"/>
      <c r="L79" s="58"/>
      <c r="M79" s="59" t="s">
        <v>64</v>
      </c>
      <c r="N79" s="23" t="s">
        <v>54</v>
      </c>
      <c r="O79" s="26">
        <f t="shared" si="19"/>
        <v>1500000</v>
      </c>
      <c r="P79" s="114">
        <v>1500000</v>
      </c>
      <c r="Q79" s="62"/>
      <c r="R79" s="14"/>
      <c r="S79" s="121"/>
      <c r="T79" s="154" t="s">
        <v>995</v>
      </c>
      <c r="U79" s="188">
        <v>1</v>
      </c>
      <c r="V79" s="188"/>
      <c r="W79" s="188"/>
      <c r="X79" s="189"/>
    </row>
    <row r="80" spans="2:24" ht="69.75" customHeight="1" x14ac:dyDescent="0.25">
      <c r="B80" s="215">
        <v>1</v>
      </c>
      <c r="C80" s="8" t="s">
        <v>94</v>
      </c>
      <c r="D80" s="55"/>
      <c r="E80" s="56"/>
      <c r="F80" s="56"/>
      <c r="G80" s="56"/>
      <c r="H80" s="20" t="s">
        <v>52</v>
      </c>
      <c r="I80" s="20" t="s">
        <v>21</v>
      </c>
      <c r="J80" s="57" t="s">
        <v>18</v>
      </c>
      <c r="K80" s="58"/>
      <c r="L80" s="58"/>
      <c r="M80" s="59" t="s">
        <v>65</v>
      </c>
      <c r="N80" s="23" t="s">
        <v>54</v>
      </c>
      <c r="O80" s="26">
        <f t="shared" si="19"/>
        <v>2000000</v>
      </c>
      <c r="P80" s="114">
        <v>2000000</v>
      </c>
      <c r="Q80" s="62"/>
      <c r="R80" s="14"/>
      <c r="S80" s="121"/>
      <c r="T80" s="154" t="s">
        <v>995</v>
      </c>
      <c r="U80" s="188">
        <v>1</v>
      </c>
      <c r="V80" s="188"/>
      <c r="W80" s="188"/>
      <c r="X80" s="189"/>
    </row>
    <row r="81" spans="2:34" ht="69.75" customHeight="1" x14ac:dyDescent="0.25">
      <c r="B81" s="215">
        <v>1</v>
      </c>
      <c r="C81" s="8" t="s">
        <v>94</v>
      </c>
      <c r="D81" s="55"/>
      <c r="E81" s="56"/>
      <c r="F81" s="56"/>
      <c r="G81" s="56"/>
      <c r="H81" s="20" t="s">
        <v>52</v>
      </c>
      <c r="I81" s="20" t="s">
        <v>21</v>
      </c>
      <c r="J81" s="57" t="s">
        <v>18</v>
      </c>
      <c r="K81" s="58"/>
      <c r="L81" s="58"/>
      <c r="M81" s="59" t="s">
        <v>66</v>
      </c>
      <c r="N81" s="23" t="s">
        <v>54</v>
      </c>
      <c r="O81" s="26">
        <f t="shared" si="19"/>
        <v>1000000</v>
      </c>
      <c r="P81" s="114">
        <v>1000000</v>
      </c>
      <c r="Q81" s="62"/>
      <c r="R81" s="14"/>
      <c r="S81" s="121"/>
      <c r="T81" s="154" t="s">
        <v>995</v>
      </c>
      <c r="U81" s="188">
        <v>1</v>
      </c>
      <c r="V81" s="188"/>
      <c r="W81" s="188"/>
      <c r="X81" s="189"/>
    </row>
    <row r="82" spans="2:34" ht="69.75" customHeight="1" x14ac:dyDescent="0.25">
      <c r="B82" s="215">
        <v>1</v>
      </c>
      <c r="C82" s="8" t="s">
        <v>94</v>
      </c>
      <c r="D82" s="55"/>
      <c r="E82" s="56"/>
      <c r="F82" s="56"/>
      <c r="G82" s="56"/>
      <c r="H82" s="20" t="s">
        <v>52</v>
      </c>
      <c r="I82" s="20" t="s">
        <v>21</v>
      </c>
      <c r="J82" s="57" t="s">
        <v>18</v>
      </c>
      <c r="K82" s="58"/>
      <c r="L82" s="58"/>
      <c r="M82" s="59" t="s">
        <v>67</v>
      </c>
      <c r="N82" s="23" t="s">
        <v>54</v>
      </c>
      <c r="O82" s="26">
        <f t="shared" si="19"/>
        <v>1000000</v>
      </c>
      <c r="P82" s="114">
        <v>1000000</v>
      </c>
      <c r="Q82" s="62"/>
      <c r="R82" s="14"/>
      <c r="S82" s="121"/>
      <c r="T82" s="154" t="s">
        <v>995</v>
      </c>
      <c r="U82" s="188">
        <v>1</v>
      </c>
      <c r="V82" s="188"/>
      <c r="W82" s="188"/>
      <c r="X82" s="189"/>
    </row>
    <row r="83" spans="2:34" ht="69.75" customHeight="1" x14ac:dyDescent="0.25">
      <c r="B83" s="215">
        <v>1</v>
      </c>
      <c r="C83" s="8" t="s">
        <v>94</v>
      </c>
      <c r="D83" s="55"/>
      <c r="E83" s="56"/>
      <c r="F83" s="56"/>
      <c r="G83" s="56"/>
      <c r="H83" s="20" t="s">
        <v>52</v>
      </c>
      <c r="I83" s="20" t="s">
        <v>21</v>
      </c>
      <c r="J83" s="57" t="s">
        <v>18</v>
      </c>
      <c r="K83" s="58"/>
      <c r="L83" s="58"/>
      <c r="M83" s="59" t="s">
        <v>69</v>
      </c>
      <c r="N83" s="23" t="s">
        <v>54</v>
      </c>
      <c r="O83" s="26">
        <f t="shared" si="19"/>
        <v>1000000</v>
      </c>
      <c r="P83" s="114">
        <v>1000000</v>
      </c>
      <c r="Q83" s="62"/>
      <c r="R83" s="14"/>
      <c r="S83" s="121"/>
      <c r="T83" s="154" t="s">
        <v>995</v>
      </c>
      <c r="U83" s="188">
        <v>1</v>
      </c>
      <c r="V83" s="188"/>
      <c r="W83" s="188"/>
      <c r="X83" s="189"/>
    </row>
    <row r="84" spans="2:34" ht="55.5" customHeight="1" x14ac:dyDescent="0.25">
      <c r="B84" s="215">
        <v>1</v>
      </c>
      <c r="C84" s="8" t="s">
        <v>94</v>
      </c>
      <c r="D84" s="55"/>
      <c r="E84" s="56"/>
      <c r="F84" s="56"/>
      <c r="G84" s="56"/>
      <c r="H84" s="20" t="s">
        <v>52</v>
      </c>
      <c r="I84" s="20" t="s">
        <v>21</v>
      </c>
      <c r="J84" s="57" t="s">
        <v>18</v>
      </c>
      <c r="K84" s="58"/>
      <c r="L84" s="58"/>
      <c r="M84" s="59" t="s">
        <v>68</v>
      </c>
      <c r="N84" s="23" t="s">
        <v>54</v>
      </c>
      <c r="O84" s="26">
        <f t="shared" si="19"/>
        <v>1000000</v>
      </c>
      <c r="P84" s="114">
        <v>1000000</v>
      </c>
      <c r="Q84" s="62"/>
      <c r="R84" s="14"/>
      <c r="S84" s="121"/>
      <c r="T84" s="154" t="s">
        <v>995</v>
      </c>
      <c r="U84" s="188">
        <v>1</v>
      </c>
      <c r="V84" s="188"/>
      <c r="W84" s="188"/>
      <c r="X84" s="189"/>
    </row>
    <row r="85" spans="2:34" ht="62.25" customHeight="1" x14ac:dyDescent="0.25">
      <c r="B85" s="215">
        <v>1</v>
      </c>
      <c r="C85" s="8" t="s">
        <v>94</v>
      </c>
      <c r="D85" s="55"/>
      <c r="E85" s="56"/>
      <c r="F85" s="56"/>
      <c r="G85" s="56"/>
      <c r="H85" s="20" t="s">
        <v>52</v>
      </c>
      <c r="I85" s="20" t="s">
        <v>21</v>
      </c>
      <c r="J85" s="57" t="s">
        <v>18</v>
      </c>
      <c r="K85" s="58"/>
      <c r="L85" s="58"/>
      <c r="M85" s="59" t="s">
        <v>70</v>
      </c>
      <c r="N85" s="23" t="s">
        <v>54</v>
      </c>
      <c r="O85" s="26">
        <f t="shared" si="19"/>
        <v>1000000</v>
      </c>
      <c r="P85" s="114">
        <v>1000000</v>
      </c>
      <c r="Q85" s="62"/>
      <c r="R85" s="14"/>
      <c r="S85" s="121"/>
      <c r="T85" s="154" t="s">
        <v>995</v>
      </c>
      <c r="U85" s="188">
        <v>1</v>
      </c>
      <c r="V85" s="188"/>
      <c r="W85" s="188"/>
      <c r="X85" s="189"/>
    </row>
    <row r="86" spans="2:34" ht="75" customHeight="1" x14ac:dyDescent="0.25">
      <c r="B86" s="215">
        <v>1</v>
      </c>
      <c r="C86" s="8" t="s">
        <v>94</v>
      </c>
      <c r="D86" s="55"/>
      <c r="E86" s="56"/>
      <c r="F86" s="56"/>
      <c r="G86" s="56"/>
      <c r="H86" s="20" t="s">
        <v>52</v>
      </c>
      <c r="I86" s="20" t="s">
        <v>21</v>
      </c>
      <c r="J86" s="57" t="s">
        <v>18</v>
      </c>
      <c r="K86" s="58"/>
      <c r="L86" s="58"/>
      <c r="M86" s="59" t="s">
        <v>71</v>
      </c>
      <c r="N86" s="23" t="s">
        <v>54</v>
      </c>
      <c r="O86" s="26">
        <f t="shared" si="19"/>
        <v>2000000</v>
      </c>
      <c r="P86" s="114">
        <v>2000000</v>
      </c>
      <c r="Q86" s="62"/>
      <c r="R86" s="14"/>
      <c r="S86" s="121"/>
      <c r="T86" s="154" t="s">
        <v>995</v>
      </c>
      <c r="U86" s="188">
        <v>1</v>
      </c>
      <c r="V86" s="188"/>
      <c r="W86" s="188"/>
      <c r="X86" s="189"/>
    </row>
    <row r="87" spans="2:34" ht="81.75" customHeight="1" x14ac:dyDescent="0.25">
      <c r="B87" s="215">
        <v>1</v>
      </c>
      <c r="C87" s="8" t="s">
        <v>94</v>
      </c>
      <c r="D87" s="55"/>
      <c r="E87" s="56"/>
      <c r="F87" s="56"/>
      <c r="G87" s="56"/>
      <c r="H87" s="20" t="s">
        <v>52</v>
      </c>
      <c r="I87" s="20" t="s">
        <v>21</v>
      </c>
      <c r="J87" s="57" t="s">
        <v>18</v>
      </c>
      <c r="K87" s="58"/>
      <c r="L87" s="58"/>
      <c r="M87" s="59" t="s">
        <v>72</v>
      </c>
      <c r="N87" s="23" t="s">
        <v>54</v>
      </c>
      <c r="O87" s="26">
        <f t="shared" si="19"/>
        <v>3000000</v>
      </c>
      <c r="P87" s="114">
        <v>3000000</v>
      </c>
      <c r="Q87" s="62"/>
      <c r="R87" s="14"/>
      <c r="S87" s="121"/>
      <c r="T87" s="154" t="s">
        <v>995</v>
      </c>
      <c r="U87" s="188">
        <v>1</v>
      </c>
      <c r="V87" s="188"/>
      <c r="W87" s="188"/>
      <c r="X87" s="189"/>
    </row>
    <row r="88" spans="2:34" s="149" customFormat="1" ht="54" customHeight="1" x14ac:dyDescent="0.25">
      <c r="B88" s="215">
        <v>1</v>
      </c>
      <c r="C88" s="8" t="s">
        <v>95</v>
      </c>
      <c r="D88" s="55"/>
      <c r="E88" s="158"/>
      <c r="F88" s="158"/>
      <c r="G88" s="158"/>
      <c r="H88" s="151" t="s">
        <v>52</v>
      </c>
      <c r="I88" s="151" t="s">
        <v>21</v>
      </c>
      <c r="J88" s="57" t="s">
        <v>18</v>
      </c>
      <c r="K88" s="58"/>
      <c r="L88" s="58"/>
      <c r="M88" s="156" t="s">
        <v>713</v>
      </c>
      <c r="N88" s="152" t="s">
        <v>224</v>
      </c>
      <c r="O88" s="26">
        <f t="shared" si="19"/>
        <v>1800000</v>
      </c>
      <c r="P88" s="143">
        <v>1800000</v>
      </c>
      <c r="Q88" s="62"/>
      <c r="R88" s="14"/>
      <c r="S88" s="121"/>
      <c r="T88" s="154" t="s">
        <v>317</v>
      </c>
      <c r="U88" s="188">
        <f t="shared" ref="U88:U101" si="20">P88/12000</f>
        <v>150</v>
      </c>
      <c r="V88" s="188">
        <f t="shared" ref="V88:V101" si="21">((U88/10)*7)</f>
        <v>105</v>
      </c>
      <c r="W88" s="188">
        <f t="shared" ref="W88:W101" si="22">((U88/10)*8)</f>
        <v>120</v>
      </c>
      <c r="X88" s="189">
        <f t="shared" ref="X88:X101" si="23">V88+W88</f>
        <v>225</v>
      </c>
      <c r="Y88" s="150"/>
      <c r="Z88" s="150"/>
      <c r="AA88" s="150"/>
      <c r="AB88" s="150"/>
      <c r="AC88" s="150"/>
      <c r="AD88" s="150"/>
      <c r="AE88" s="150"/>
      <c r="AF88" s="213"/>
      <c r="AG88" s="213"/>
      <c r="AH88" s="213"/>
    </row>
    <row r="89" spans="2:34" s="149" customFormat="1" ht="54" customHeight="1" x14ac:dyDescent="0.25">
      <c r="B89" s="215">
        <v>1</v>
      </c>
      <c r="C89" s="8" t="s">
        <v>95</v>
      </c>
      <c r="D89" s="55"/>
      <c r="E89" s="158"/>
      <c r="F89" s="158"/>
      <c r="G89" s="158"/>
      <c r="H89" s="151" t="s">
        <v>52</v>
      </c>
      <c r="I89" s="151" t="s">
        <v>21</v>
      </c>
      <c r="J89" s="57" t="s">
        <v>18</v>
      </c>
      <c r="K89" s="58"/>
      <c r="L89" s="58"/>
      <c r="M89" s="156" t="s">
        <v>714</v>
      </c>
      <c r="N89" s="152" t="s">
        <v>127</v>
      </c>
      <c r="O89" s="26">
        <f t="shared" si="19"/>
        <v>1000000</v>
      </c>
      <c r="P89" s="143">
        <v>1000000</v>
      </c>
      <c r="Q89" s="62"/>
      <c r="R89" s="14"/>
      <c r="S89" s="121"/>
      <c r="T89" s="154" t="s">
        <v>317</v>
      </c>
      <c r="U89" s="175">
        <f t="shared" si="20"/>
        <v>83.333333333333329</v>
      </c>
      <c r="V89" s="188">
        <f t="shared" si="21"/>
        <v>58.333333333333329</v>
      </c>
      <c r="W89" s="188">
        <f t="shared" si="22"/>
        <v>66.666666666666657</v>
      </c>
      <c r="X89" s="189">
        <f t="shared" si="23"/>
        <v>124.99999999999999</v>
      </c>
      <c r="Y89" s="150"/>
      <c r="Z89" s="150"/>
      <c r="AA89" s="150"/>
      <c r="AB89" s="150"/>
      <c r="AC89" s="150"/>
      <c r="AD89" s="150"/>
      <c r="AE89" s="150"/>
      <c r="AF89" s="213"/>
      <c r="AG89" s="213"/>
      <c r="AH89" s="213"/>
    </row>
    <row r="90" spans="2:34" s="149" customFormat="1" ht="54" customHeight="1" x14ac:dyDescent="0.25">
      <c r="B90" s="215">
        <v>1</v>
      </c>
      <c r="C90" s="8" t="s">
        <v>95</v>
      </c>
      <c r="D90" s="55"/>
      <c r="E90" s="158"/>
      <c r="F90" s="158"/>
      <c r="G90" s="158"/>
      <c r="H90" s="151" t="s">
        <v>52</v>
      </c>
      <c r="I90" s="151" t="s">
        <v>21</v>
      </c>
      <c r="J90" s="57" t="s">
        <v>18</v>
      </c>
      <c r="K90" s="58"/>
      <c r="L90" s="58"/>
      <c r="M90" s="156" t="s">
        <v>716</v>
      </c>
      <c r="N90" s="152" t="s">
        <v>233</v>
      </c>
      <c r="O90" s="26">
        <f t="shared" si="19"/>
        <v>950000</v>
      </c>
      <c r="P90" s="143">
        <v>950000</v>
      </c>
      <c r="Q90" s="62"/>
      <c r="R90" s="14"/>
      <c r="S90" s="121"/>
      <c r="T90" s="154" t="s">
        <v>317</v>
      </c>
      <c r="U90" s="175">
        <f t="shared" si="20"/>
        <v>79.166666666666671</v>
      </c>
      <c r="V90" s="188">
        <f t="shared" si="21"/>
        <v>55.416666666666671</v>
      </c>
      <c r="W90" s="188">
        <f t="shared" si="22"/>
        <v>63.333333333333336</v>
      </c>
      <c r="X90" s="189">
        <f t="shared" si="23"/>
        <v>118.75</v>
      </c>
      <c r="Y90" s="150"/>
      <c r="Z90" s="150"/>
      <c r="AA90" s="150"/>
      <c r="AB90" s="150"/>
      <c r="AC90" s="150"/>
      <c r="AD90" s="150"/>
      <c r="AE90" s="150"/>
      <c r="AF90" s="213"/>
      <c r="AG90" s="213"/>
      <c r="AH90" s="213"/>
    </row>
    <row r="91" spans="2:34" s="149" customFormat="1" ht="54" customHeight="1" x14ac:dyDescent="0.25">
      <c r="B91" s="215">
        <v>1</v>
      </c>
      <c r="C91" s="8" t="s">
        <v>95</v>
      </c>
      <c r="D91" s="55"/>
      <c r="E91" s="158"/>
      <c r="F91" s="158"/>
      <c r="G91" s="158"/>
      <c r="H91" s="151" t="s">
        <v>52</v>
      </c>
      <c r="I91" s="151" t="s">
        <v>21</v>
      </c>
      <c r="J91" s="57" t="s">
        <v>18</v>
      </c>
      <c r="K91" s="58"/>
      <c r="L91" s="58"/>
      <c r="M91" s="156" t="s">
        <v>715</v>
      </c>
      <c r="N91" s="152" t="s">
        <v>201</v>
      </c>
      <c r="O91" s="26">
        <f t="shared" si="19"/>
        <v>950000</v>
      </c>
      <c r="P91" s="143">
        <v>950000</v>
      </c>
      <c r="Q91" s="62"/>
      <c r="R91" s="14"/>
      <c r="S91" s="121"/>
      <c r="T91" s="154" t="s">
        <v>317</v>
      </c>
      <c r="U91" s="175">
        <f t="shared" si="20"/>
        <v>79.166666666666671</v>
      </c>
      <c r="V91" s="188">
        <f t="shared" si="21"/>
        <v>55.416666666666671</v>
      </c>
      <c r="W91" s="188">
        <f t="shared" si="22"/>
        <v>63.333333333333336</v>
      </c>
      <c r="X91" s="189">
        <f t="shared" si="23"/>
        <v>118.75</v>
      </c>
      <c r="Y91" s="150"/>
      <c r="Z91" s="150"/>
      <c r="AA91" s="150"/>
      <c r="AB91" s="150"/>
      <c r="AC91" s="150"/>
      <c r="AD91" s="150"/>
      <c r="AE91" s="150"/>
      <c r="AF91" s="213"/>
      <c r="AG91" s="213"/>
      <c r="AH91" s="213"/>
    </row>
    <row r="92" spans="2:34" s="149" customFormat="1" ht="54" customHeight="1" x14ac:dyDescent="0.25">
      <c r="B92" s="215">
        <v>1</v>
      </c>
      <c r="C92" s="8" t="s">
        <v>95</v>
      </c>
      <c r="D92" s="55"/>
      <c r="E92" s="158"/>
      <c r="F92" s="158"/>
      <c r="G92" s="158"/>
      <c r="H92" s="151" t="s">
        <v>52</v>
      </c>
      <c r="I92" s="151" t="s">
        <v>21</v>
      </c>
      <c r="J92" s="57" t="s">
        <v>18</v>
      </c>
      <c r="K92" s="58"/>
      <c r="L92" s="58"/>
      <c r="M92" s="156" t="s">
        <v>723</v>
      </c>
      <c r="N92" s="152" t="s">
        <v>244</v>
      </c>
      <c r="O92" s="26">
        <f t="shared" si="19"/>
        <v>1182861.1299999999</v>
      </c>
      <c r="P92" s="143">
        <v>1182861.1299999999</v>
      </c>
      <c r="Q92" s="62"/>
      <c r="R92" s="14"/>
      <c r="S92" s="121"/>
      <c r="T92" s="154" t="s">
        <v>317</v>
      </c>
      <c r="U92" s="175">
        <f t="shared" si="20"/>
        <v>98.571760833333329</v>
      </c>
      <c r="V92" s="188">
        <f t="shared" si="21"/>
        <v>69.000232583333329</v>
      </c>
      <c r="W92" s="188">
        <f t="shared" si="22"/>
        <v>78.857408666666657</v>
      </c>
      <c r="X92" s="189">
        <f t="shared" si="23"/>
        <v>147.85764124999997</v>
      </c>
      <c r="Y92" s="150"/>
      <c r="Z92" s="150"/>
      <c r="AA92" s="150"/>
      <c r="AB92" s="150"/>
      <c r="AC92" s="150"/>
      <c r="AD92" s="150"/>
      <c r="AE92" s="150"/>
      <c r="AF92" s="213"/>
      <c r="AG92" s="213"/>
      <c r="AH92" s="213"/>
    </row>
    <row r="93" spans="2:34" ht="58.5" customHeight="1" x14ac:dyDescent="0.25">
      <c r="B93" s="215">
        <v>1</v>
      </c>
      <c r="C93" s="8" t="s">
        <v>95</v>
      </c>
      <c r="D93" s="55"/>
      <c r="E93" s="158"/>
      <c r="F93" s="158"/>
      <c r="G93" s="158"/>
      <c r="H93" s="151" t="s">
        <v>52</v>
      </c>
      <c r="I93" s="151" t="s">
        <v>21</v>
      </c>
      <c r="J93" s="57" t="s">
        <v>18</v>
      </c>
      <c r="K93" s="21"/>
      <c r="L93" s="21"/>
      <c r="M93" s="23" t="s">
        <v>712</v>
      </c>
      <c r="N93" s="23" t="s">
        <v>133</v>
      </c>
      <c r="O93" s="26">
        <f t="shared" si="19"/>
        <v>342930</v>
      </c>
      <c r="P93" s="148">
        <v>342930</v>
      </c>
      <c r="Q93" s="14"/>
      <c r="R93" s="14"/>
      <c r="S93" s="121"/>
      <c r="T93" s="154" t="s">
        <v>317</v>
      </c>
      <c r="U93" s="175">
        <f t="shared" si="20"/>
        <v>28.577500000000001</v>
      </c>
      <c r="V93" s="188">
        <f t="shared" si="21"/>
        <v>20.004250000000003</v>
      </c>
      <c r="W93" s="188">
        <f t="shared" si="22"/>
        <v>22.862000000000002</v>
      </c>
      <c r="X93" s="189">
        <f t="shared" si="23"/>
        <v>42.866250000000008</v>
      </c>
    </row>
    <row r="94" spans="2:34" ht="58.5" customHeight="1" x14ac:dyDescent="0.25">
      <c r="B94" s="215">
        <v>1</v>
      </c>
      <c r="C94" s="8" t="s">
        <v>95</v>
      </c>
      <c r="D94" s="55"/>
      <c r="E94" s="158"/>
      <c r="F94" s="158"/>
      <c r="G94" s="158"/>
      <c r="H94" s="151" t="s">
        <v>52</v>
      </c>
      <c r="I94" s="151" t="s">
        <v>21</v>
      </c>
      <c r="J94" s="57" t="s">
        <v>18</v>
      </c>
      <c r="K94" s="21"/>
      <c r="L94" s="21"/>
      <c r="M94" s="152" t="s">
        <v>711</v>
      </c>
      <c r="N94" s="23" t="s">
        <v>720</v>
      </c>
      <c r="O94" s="26">
        <f t="shared" si="19"/>
        <v>900000</v>
      </c>
      <c r="P94" s="148">
        <v>900000</v>
      </c>
      <c r="Q94" s="14"/>
      <c r="R94" s="14"/>
      <c r="S94" s="121"/>
      <c r="T94" s="154" t="s">
        <v>317</v>
      </c>
      <c r="U94" s="188">
        <f t="shared" si="20"/>
        <v>75</v>
      </c>
      <c r="V94" s="188">
        <f t="shared" si="21"/>
        <v>52.5</v>
      </c>
      <c r="W94" s="188">
        <f t="shared" si="22"/>
        <v>60</v>
      </c>
      <c r="X94" s="189">
        <f t="shared" si="23"/>
        <v>112.5</v>
      </c>
    </row>
    <row r="95" spans="2:34" s="149" customFormat="1" ht="54" customHeight="1" x14ac:dyDescent="0.25">
      <c r="B95" s="215">
        <v>1</v>
      </c>
      <c r="C95" s="8" t="s">
        <v>95</v>
      </c>
      <c r="D95" s="55"/>
      <c r="E95" s="158"/>
      <c r="F95" s="158"/>
      <c r="G95" s="158"/>
      <c r="H95" s="151" t="s">
        <v>52</v>
      </c>
      <c r="I95" s="151" t="s">
        <v>21</v>
      </c>
      <c r="J95" s="57" t="s">
        <v>18</v>
      </c>
      <c r="K95" s="58"/>
      <c r="L95" s="58"/>
      <c r="M95" s="156" t="s">
        <v>717</v>
      </c>
      <c r="N95" s="152" t="s">
        <v>245</v>
      </c>
      <c r="O95" s="26">
        <f t="shared" ref="O95:O101" si="24">P95</f>
        <v>1760000</v>
      </c>
      <c r="P95" s="143">
        <v>1760000</v>
      </c>
      <c r="Q95" s="62"/>
      <c r="R95" s="14"/>
      <c r="S95" s="121"/>
      <c r="T95" s="154" t="s">
        <v>317</v>
      </c>
      <c r="U95" s="175">
        <f t="shared" si="20"/>
        <v>146.66666666666666</v>
      </c>
      <c r="V95" s="188">
        <f t="shared" si="21"/>
        <v>102.66666666666666</v>
      </c>
      <c r="W95" s="188">
        <f t="shared" si="22"/>
        <v>117.33333333333333</v>
      </c>
      <c r="X95" s="189">
        <f t="shared" si="23"/>
        <v>220</v>
      </c>
      <c r="Y95" s="150"/>
      <c r="Z95" s="150"/>
      <c r="AA95" s="150"/>
      <c r="AB95" s="150"/>
      <c r="AC95" s="150"/>
      <c r="AD95" s="150"/>
      <c r="AE95" s="150"/>
      <c r="AF95" s="213"/>
      <c r="AG95" s="213"/>
      <c r="AH95" s="213"/>
    </row>
    <row r="96" spans="2:34" s="149" customFormat="1" ht="54" customHeight="1" x14ac:dyDescent="0.25">
      <c r="B96" s="215">
        <v>1</v>
      </c>
      <c r="C96" s="8" t="s">
        <v>95</v>
      </c>
      <c r="D96" s="55"/>
      <c r="E96" s="158"/>
      <c r="F96" s="158"/>
      <c r="G96" s="158"/>
      <c r="H96" s="151" t="s">
        <v>52</v>
      </c>
      <c r="I96" s="151" t="s">
        <v>21</v>
      </c>
      <c r="J96" s="57" t="s">
        <v>18</v>
      </c>
      <c r="K96" s="58"/>
      <c r="L96" s="58"/>
      <c r="M96" s="156" t="s">
        <v>724</v>
      </c>
      <c r="N96" s="152" t="s">
        <v>725</v>
      </c>
      <c r="O96" s="26">
        <f t="shared" si="24"/>
        <v>1000000</v>
      </c>
      <c r="P96" s="143">
        <v>1000000</v>
      </c>
      <c r="Q96" s="62"/>
      <c r="R96" s="14"/>
      <c r="S96" s="121"/>
      <c r="T96" s="154" t="s">
        <v>317</v>
      </c>
      <c r="U96" s="175">
        <f t="shared" si="20"/>
        <v>83.333333333333329</v>
      </c>
      <c r="V96" s="188">
        <f t="shared" si="21"/>
        <v>58.333333333333329</v>
      </c>
      <c r="W96" s="188">
        <f t="shared" si="22"/>
        <v>66.666666666666657</v>
      </c>
      <c r="X96" s="32">
        <f t="shared" si="23"/>
        <v>124.99999999999999</v>
      </c>
      <c r="Y96" s="150"/>
      <c r="Z96" s="150"/>
      <c r="AA96" s="150"/>
      <c r="AB96" s="150"/>
      <c r="AC96" s="150"/>
      <c r="AD96" s="150"/>
      <c r="AE96" s="150"/>
      <c r="AF96" s="213"/>
      <c r="AG96" s="213"/>
      <c r="AH96" s="213"/>
    </row>
    <row r="97" spans="2:34" s="149" customFormat="1" ht="54" customHeight="1" x14ac:dyDescent="0.25">
      <c r="B97" s="215">
        <v>1</v>
      </c>
      <c r="C97" s="8" t="s">
        <v>95</v>
      </c>
      <c r="D97" s="55"/>
      <c r="E97" s="158"/>
      <c r="F97" s="158"/>
      <c r="G97" s="158"/>
      <c r="H97" s="151" t="s">
        <v>52</v>
      </c>
      <c r="I97" s="151" t="s">
        <v>21</v>
      </c>
      <c r="J97" s="57" t="s">
        <v>18</v>
      </c>
      <c r="K97" s="58"/>
      <c r="L97" s="58"/>
      <c r="M97" s="156" t="s">
        <v>718</v>
      </c>
      <c r="N97" s="152" t="s">
        <v>719</v>
      </c>
      <c r="O97" s="26">
        <f t="shared" si="24"/>
        <v>750000</v>
      </c>
      <c r="P97" s="143">
        <v>750000</v>
      </c>
      <c r="Q97" s="62"/>
      <c r="R97" s="14"/>
      <c r="S97" s="121"/>
      <c r="T97" s="154" t="s">
        <v>317</v>
      </c>
      <c r="U97" s="175">
        <f t="shared" si="20"/>
        <v>62.5</v>
      </c>
      <c r="V97" s="188">
        <f t="shared" si="21"/>
        <v>43.75</v>
      </c>
      <c r="W97" s="188">
        <f t="shared" si="22"/>
        <v>50</v>
      </c>
      <c r="X97" s="189">
        <f t="shared" si="23"/>
        <v>93.75</v>
      </c>
      <c r="Y97" s="150"/>
      <c r="Z97" s="150"/>
      <c r="AA97" s="150"/>
      <c r="AB97" s="150"/>
      <c r="AC97" s="150"/>
      <c r="AD97" s="150"/>
      <c r="AE97" s="150"/>
      <c r="AF97" s="213"/>
      <c r="AG97" s="213"/>
      <c r="AH97" s="213"/>
    </row>
    <row r="98" spans="2:34" s="149" customFormat="1" ht="54" customHeight="1" x14ac:dyDescent="0.25">
      <c r="B98" s="215">
        <v>1</v>
      </c>
      <c r="C98" s="8" t="s">
        <v>95</v>
      </c>
      <c r="D98" s="55"/>
      <c r="E98" s="158"/>
      <c r="F98" s="158"/>
      <c r="G98" s="158"/>
      <c r="H98" s="151" t="s">
        <v>52</v>
      </c>
      <c r="I98" s="151" t="s">
        <v>21</v>
      </c>
      <c r="J98" s="57" t="s">
        <v>18</v>
      </c>
      <c r="K98" s="58"/>
      <c r="L98" s="58"/>
      <c r="M98" s="81" t="s">
        <v>721</v>
      </c>
      <c r="N98" s="119" t="s">
        <v>722</v>
      </c>
      <c r="O98" s="26">
        <f t="shared" si="24"/>
        <v>700000</v>
      </c>
      <c r="P98" s="144">
        <v>700000</v>
      </c>
      <c r="Q98" s="84"/>
      <c r="R98" s="14"/>
      <c r="S98" s="121"/>
      <c r="T98" s="154" t="s">
        <v>317</v>
      </c>
      <c r="U98" s="175">
        <f t="shared" si="20"/>
        <v>58.333333333333336</v>
      </c>
      <c r="V98" s="188">
        <f t="shared" si="21"/>
        <v>40.833333333333336</v>
      </c>
      <c r="W98" s="188">
        <f t="shared" si="22"/>
        <v>46.666666666666671</v>
      </c>
      <c r="X98" s="189">
        <f t="shared" si="23"/>
        <v>87.5</v>
      </c>
      <c r="Y98" s="150"/>
      <c r="Z98" s="150"/>
      <c r="AA98" s="150"/>
      <c r="AB98" s="150"/>
      <c r="AC98" s="150"/>
      <c r="AD98" s="150"/>
      <c r="AE98" s="150"/>
      <c r="AF98" s="213"/>
      <c r="AG98" s="213"/>
      <c r="AH98" s="213"/>
    </row>
    <row r="99" spans="2:34" s="149" customFormat="1" ht="54" customHeight="1" x14ac:dyDescent="0.25">
      <c r="B99" s="215">
        <v>1</v>
      </c>
      <c r="C99" s="8" t="s">
        <v>95</v>
      </c>
      <c r="D99" s="55"/>
      <c r="E99" s="158"/>
      <c r="F99" s="158"/>
      <c r="G99" s="158"/>
      <c r="H99" s="151" t="s">
        <v>52</v>
      </c>
      <c r="I99" s="151" t="s">
        <v>21</v>
      </c>
      <c r="J99" s="57" t="s">
        <v>18</v>
      </c>
      <c r="K99" s="58"/>
      <c r="L99" s="58"/>
      <c r="M99" s="81" t="s">
        <v>726</v>
      </c>
      <c r="N99" s="119" t="s">
        <v>727</v>
      </c>
      <c r="O99" s="26">
        <f t="shared" si="24"/>
        <v>1500000</v>
      </c>
      <c r="P99" s="144">
        <v>1500000</v>
      </c>
      <c r="Q99" s="84"/>
      <c r="R99" s="14"/>
      <c r="S99" s="121"/>
      <c r="T99" s="154" t="s">
        <v>317</v>
      </c>
      <c r="U99" s="188">
        <f t="shared" si="20"/>
        <v>125</v>
      </c>
      <c r="V99" s="188">
        <f t="shared" si="21"/>
        <v>87.5</v>
      </c>
      <c r="W99" s="188">
        <f t="shared" si="22"/>
        <v>100</v>
      </c>
      <c r="X99" s="189">
        <f t="shared" si="23"/>
        <v>187.5</v>
      </c>
      <c r="Y99" s="150"/>
      <c r="Z99" s="150"/>
      <c r="AA99" s="150"/>
      <c r="AB99" s="150"/>
      <c r="AC99" s="150"/>
      <c r="AD99" s="150"/>
      <c r="AE99" s="150"/>
      <c r="AF99" s="213"/>
      <c r="AG99" s="213"/>
      <c r="AH99" s="213"/>
    </row>
    <row r="100" spans="2:34" s="149" customFormat="1" ht="54" customHeight="1" x14ac:dyDescent="0.25">
      <c r="B100" s="215">
        <v>1</v>
      </c>
      <c r="C100" s="8" t="s">
        <v>95</v>
      </c>
      <c r="D100" s="55"/>
      <c r="E100" s="158"/>
      <c r="F100" s="158"/>
      <c r="G100" s="158"/>
      <c r="H100" s="151" t="s">
        <v>52</v>
      </c>
      <c r="I100" s="151" t="s">
        <v>21</v>
      </c>
      <c r="J100" s="57" t="s">
        <v>18</v>
      </c>
      <c r="K100" s="58"/>
      <c r="L100" s="58"/>
      <c r="M100" s="81" t="s">
        <v>728</v>
      </c>
      <c r="N100" s="119" t="s">
        <v>729</v>
      </c>
      <c r="O100" s="26">
        <f t="shared" si="24"/>
        <v>800000</v>
      </c>
      <c r="P100" s="144">
        <v>800000</v>
      </c>
      <c r="Q100" s="84"/>
      <c r="R100" s="14"/>
      <c r="S100" s="121"/>
      <c r="T100" s="154" t="s">
        <v>317</v>
      </c>
      <c r="U100" s="175">
        <f t="shared" si="20"/>
        <v>66.666666666666671</v>
      </c>
      <c r="V100" s="188">
        <f t="shared" si="21"/>
        <v>46.666666666666671</v>
      </c>
      <c r="W100" s="188">
        <f t="shared" si="22"/>
        <v>53.333333333333336</v>
      </c>
      <c r="X100" s="32">
        <f t="shared" si="23"/>
        <v>100</v>
      </c>
      <c r="Y100" s="150"/>
      <c r="Z100" s="150"/>
      <c r="AA100" s="150"/>
      <c r="AB100" s="150"/>
      <c r="AC100" s="150"/>
      <c r="AD100" s="150"/>
      <c r="AE100" s="150"/>
      <c r="AF100" s="213"/>
      <c r="AG100" s="213"/>
      <c r="AH100" s="213"/>
    </row>
    <row r="101" spans="2:34" s="149" customFormat="1" ht="54" customHeight="1" x14ac:dyDescent="0.25">
      <c r="B101" s="215">
        <v>1</v>
      </c>
      <c r="C101" s="8" t="s">
        <v>95</v>
      </c>
      <c r="D101" s="55"/>
      <c r="E101" s="158"/>
      <c r="F101" s="158"/>
      <c r="G101" s="158"/>
      <c r="H101" s="151" t="s">
        <v>52</v>
      </c>
      <c r="I101" s="151" t="s">
        <v>21</v>
      </c>
      <c r="J101" s="57" t="s">
        <v>18</v>
      </c>
      <c r="K101" s="58"/>
      <c r="L101" s="58"/>
      <c r="M101" s="81" t="s">
        <v>730</v>
      </c>
      <c r="N101" s="119" t="s">
        <v>264</v>
      </c>
      <c r="O101" s="26">
        <f t="shared" si="24"/>
        <v>1885600</v>
      </c>
      <c r="P101" s="144">
        <v>1885600</v>
      </c>
      <c r="Q101" s="84"/>
      <c r="R101" s="14"/>
      <c r="S101" s="121"/>
      <c r="T101" s="154" t="s">
        <v>317</v>
      </c>
      <c r="U101" s="175">
        <f t="shared" si="20"/>
        <v>157.13333333333333</v>
      </c>
      <c r="V101" s="188">
        <f t="shared" si="21"/>
        <v>109.99333333333333</v>
      </c>
      <c r="W101" s="188">
        <f t="shared" si="22"/>
        <v>125.70666666666666</v>
      </c>
      <c r="X101" s="189">
        <f t="shared" si="23"/>
        <v>235.7</v>
      </c>
      <c r="Y101" s="150"/>
      <c r="Z101" s="150"/>
      <c r="AA101" s="150"/>
      <c r="AB101" s="150"/>
      <c r="AC101" s="150"/>
      <c r="AD101" s="150"/>
      <c r="AE101" s="150"/>
      <c r="AF101" s="213"/>
      <c r="AG101" s="213"/>
      <c r="AH101" s="213"/>
    </row>
    <row r="102" spans="2:34" ht="53.25" customHeight="1" x14ac:dyDescent="0.25">
      <c r="B102" s="215">
        <v>1</v>
      </c>
      <c r="C102" s="8" t="s">
        <v>95</v>
      </c>
      <c r="D102" s="55"/>
      <c r="E102" s="158"/>
      <c r="F102" s="158"/>
      <c r="G102" s="158"/>
      <c r="H102" s="151" t="s">
        <v>52</v>
      </c>
      <c r="I102" s="151" t="s">
        <v>21</v>
      </c>
      <c r="J102" s="57" t="s">
        <v>18</v>
      </c>
      <c r="K102" s="21"/>
      <c r="L102" s="21"/>
      <c r="M102" s="119" t="s">
        <v>132</v>
      </c>
      <c r="N102" s="119" t="s">
        <v>131</v>
      </c>
      <c r="O102" s="26">
        <f t="shared" si="19"/>
        <v>2231446.7599999998</v>
      </c>
      <c r="P102" s="120">
        <v>2231446.7599999998</v>
      </c>
      <c r="Q102" s="108"/>
      <c r="R102" s="14"/>
      <c r="S102" s="121"/>
      <c r="T102" s="154" t="s">
        <v>995</v>
      </c>
      <c r="U102" s="188">
        <v>1</v>
      </c>
      <c r="V102" s="188"/>
      <c r="W102" s="188"/>
      <c r="X102" s="189"/>
    </row>
    <row r="103" spans="2:34" ht="20.25" customHeight="1" x14ac:dyDescent="0.25">
      <c r="D103" s="77"/>
      <c r="E103" s="78"/>
      <c r="F103" s="78"/>
      <c r="G103" s="78"/>
      <c r="H103" s="79"/>
      <c r="I103" s="79"/>
      <c r="J103" s="20"/>
      <c r="K103" s="21"/>
      <c r="L103" s="21"/>
      <c r="M103" s="81"/>
      <c r="N103" s="81"/>
      <c r="O103" s="82"/>
      <c r="P103" s="83"/>
      <c r="Q103" s="84"/>
      <c r="R103" s="84"/>
      <c r="S103" s="87"/>
      <c r="T103" s="85"/>
      <c r="U103" s="211"/>
      <c r="V103" s="196"/>
      <c r="W103" s="196"/>
      <c r="X103" s="197"/>
    </row>
    <row r="104" spans="2:34" ht="36.75" customHeight="1" x14ac:dyDescent="0.25">
      <c r="D104" s="49"/>
      <c r="E104" s="50"/>
      <c r="F104" s="50"/>
      <c r="G104" s="50"/>
      <c r="H104" s="50"/>
      <c r="I104" s="51"/>
      <c r="J104" s="86"/>
      <c r="K104" s="86"/>
      <c r="L104" s="86"/>
      <c r="M104" s="73" t="s">
        <v>73</v>
      </c>
      <c r="N104" s="52"/>
      <c r="O104" s="74">
        <f>SUM(O105:O106)</f>
        <v>4000000</v>
      </c>
      <c r="P104" s="74">
        <f>SUM(P105:P106)</f>
        <v>4000000</v>
      </c>
      <c r="Q104" s="74"/>
      <c r="R104" s="74"/>
      <c r="S104" s="54"/>
      <c r="T104" s="50"/>
      <c r="U104" s="224"/>
      <c r="V104" s="187"/>
      <c r="W104" s="187"/>
      <c r="X104" s="184"/>
    </row>
    <row r="105" spans="2:34" ht="52.5" customHeight="1" x14ac:dyDescent="0.25">
      <c r="B105" s="215">
        <v>1</v>
      </c>
      <c r="C105" s="8" t="s">
        <v>94</v>
      </c>
      <c r="D105" s="55"/>
      <c r="E105" s="56"/>
      <c r="F105" s="56"/>
      <c r="G105" s="56"/>
      <c r="H105" s="20" t="s">
        <v>52</v>
      </c>
      <c r="I105" s="20" t="s">
        <v>21</v>
      </c>
      <c r="J105" s="20" t="s">
        <v>18</v>
      </c>
      <c r="K105" s="21"/>
      <c r="L105" s="21"/>
      <c r="M105" s="59" t="s">
        <v>74</v>
      </c>
      <c r="N105" s="23" t="s">
        <v>54</v>
      </c>
      <c r="O105" s="26">
        <f>P105</f>
        <v>1000000</v>
      </c>
      <c r="P105" s="61">
        <v>1000000</v>
      </c>
      <c r="Q105" s="62"/>
      <c r="R105" s="62"/>
      <c r="S105" s="121"/>
      <c r="T105" s="64" t="s">
        <v>999</v>
      </c>
      <c r="U105" s="210">
        <v>1</v>
      </c>
      <c r="V105" s="65"/>
      <c r="W105" s="65"/>
      <c r="X105" s="66"/>
    </row>
    <row r="106" spans="2:34" ht="58.5" customHeight="1" x14ac:dyDescent="0.25">
      <c r="B106" s="215">
        <v>1</v>
      </c>
      <c r="C106" s="8" t="s">
        <v>94</v>
      </c>
      <c r="D106" s="55"/>
      <c r="E106" s="56"/>
      <c r="F106" s="56"/>
      <c r="G106" s="56"/>
      <c r="H106" s="20" t="s">
        <v>52</v>
      </c>
      <c r="I106" s="20" t="s">
        <v>21</v>
      </c>
      <c r="J106" s="57" t="s">
        <v>18</v>
      </c>
      <c r="K106" s="58"/>
      <c r="L106" s="58"/>
      <c r="M106" s="59" t="s">
        <v>75</v>
      </c>
      <c r="N106" s="23" t="s">
        <v>54</v>
      </c>
      <c r="O106" s="26">
        <f>P106</f>
        <v>3000000</v>
      </c>
      <c r="P106" s="61">
        <v>3000000</v>
      </c>
      <c r="Q106" s="62"/>
      <c r="R106" s="62"/>
      <c r="S106" s="62"/>
      <c r="T106" s="64" t="s">
        <v>999</v>
      </c>
      <c r="U106" s="210">
        <v>1</v>
      </c>
      <c r="V106" s="65"/>
      <c r="W106" s="65"/>
      <c r="X106" s="66"/>
    </row>
    <row r="107" spans="2:34" ht="18.75" customHeight="1" x14ac:dyDescent="0.25">
      <c r="D107" s="77"/>
      <c r="E107" s="78"/>
      <c r="F107" s="78"/>
      <c r="G107" s="78"/>
      <c r="H107" s="79"/>
      <c r="I107" s="79"/>
      <c r="J107" s="20"/>
      <c r="K107" s="21"/>
      <c r="L107" s="21"/>
      <c r="M107" s="23"/>
      <c r="N107" s="81"/>
      <c r="O107" s="82"/>
      <c r="P107" s="83"/>
      <c r="Q107" s="84"/>
      <c r="R107" s="84"/>
      <c r="S107" s="84"/>
      <c r="T107" s="85"/>
      <c r="U107" s="211"/>
      <c r="V107" s="196"/>
      <c r="W107" s="196"/>
      <c r="X107" s="197"/>
    </row>
    <row r="108" spans="2:34" ht="33" customHeight="1" x14ac:dyDescent="0.25">
      <c r="D108" s="43"/>
      <c r="E108" s="44"/>
      <c r="F108" s="44"/>
      <c r="G108" s="44"/>
      <c r="H108" s="44"/>
      <c r="I108" s="45"/>
      <c r="J108" s="46"/>
      <c r="K108" s="46"/>
      <c r="L108" s="46"/>
      <c r="M108" s="44" t="s">
        <v>84</v>
      </c>
      <c r="N108" s="46"/>
      <c r="O108" s="47">
        <f>O109+O234</f>
        <v>191820574.18000001</v>
      </c>
      <c r="P108" s="47">
        <f>P109+P234</f>
        <v>191820574.18000001</v>
      </c>
      <c r="Q108" s="48"/>
      <c r="R108" s="48"/>
      <c r="S108" s="48"/>
      <c r="T108" s="44"/>
      <c r="U108" s="223"/>
      <c r="V108" s="185"/>
      <c r="W108" s="185"/>
      <c r="X108" s="186"/>
    </row>
    <row r="109" spans="2:34" ht="30" customHeight="1" x14ac:dyDescent="0.25">
      <c r="D109" s="49"/>
      <c r="E109" s="50"/>
      <c r="F109" s="50"/>
      <c r="G109" s="50"/>
      <c r="H109" s="50"/>
      <c r="I109" s="51"/>
      <c r="J109" s="52"/>
      <c r="K109" s="52"/>
      <c r="L109" s="52"/>
      <c r="M109" s="50" t="s">
        <v>83</v>
      </c>
      <c r="N109" s="52"/>
      <c r="O109" s="74">
        <f>SUM(O110:O233)</f>
        <v>174051401.62</v>
      </c>
      <c r="P109" s="74">
        <f>SUM(P110:P233)</f>
        <v>174051401.62</v>
      </c>
      <c r="Q109" s="74"/>
      <c r="R109" s="74"/>
      <c r="S109" s="54"/>
      <c r="T109" s="50"/>
      <c r="U109" s="224"/>
      <c r="V109" s="187"/>
      <c r="W109" s="187"/>
      <c r="X109" s="184"/>
    </row>
    <row r="110" spans="2:34" ht="52.5" customHeight="1" x14ac:dyDescent="0.25">
      <c r="B110" s="215">
        <v>1</v>
      </c>
      <c r="C110" s="8" t="s">
        <v>81</v>
      </c>
      <c r="D110" s="55"/>
      <c r="E110" s="56"/>
      <c r="F110" s="56"/>
      <c r="G110" s="56"/>
      <c r="H110" s="57" t="s">
        <v>84</v>
      </c>
      <c r="I110" s="57" t="s">
        <v>21</v>
      </c>
      <c r="J110" s="57" t="s">
        <v>93</v>
      </c>
      <c r="K110" s="58"/>
      <c r="L110" s="58"/>
      <c r="M110" s="59" t="s">
        <v>85</v>
      </c>
      <c r="N110" s="59" t="s">
        <v>54</v>
      </c>
      <c r="O110" s="26">
        <f t="shared" ref="O110:O232" si="25">P110</f>
        <v>7801436.6699999999</v>
      </c>
      <c r="P110" s="114">
        <v>7801436.6699999999</v>
      </c>
      <c r="Q110" s="62"/>
      <c r="R110" s="62"/>
      <c r="S110" s="75">
        <v>175485739.78999999</v>
      </c>
      <c r="T110" s="154" t="s">
        <v>998</v>
      </c>
      <c r="U110" s="188">
        <v>1</v>
      </c>
      <c r="V110" s="194"/>
      <c r="W110" s="194"/>
      <c r="X110" s="195"/>
      <c r="Y110" s="130"/>
    </row>
    <row r="111" spans="2:34" ht="53.25" customHeight="1" x14ac:dyDescent="0.25">
      <c r="B111" s="215">
        <v>1</v>
      </c>
      <c r="C111" s="8" t="s">
        <v>81</v>
      </c>
      <c r="D111" s="55"/>
      <c r="E111" s="56"/>
      <c r="F111" s="56"/>
      <c r="G111" s="56"/>
      <c r="H111" s="57" t="s">
        <v>84</v>
      </c>
      <c r="I111" s="57" t="s">
        <v>21</v>
      </c>
      <c r="J111" s="57" t="s">
        <v>93</v>
      </c>
      <c r="K111" s="58"/>
      <c r="L111" s="58"/>
      <c r="M111" s="59" t="s">
        <v>86</v>
      </c>
      <c r="N111" s="59" t="s">
        <v>54</v>
      </c>
      <c r="O111" s="26">
        <f t="shared" si="25"/>
        <v>11955718.34</v>
      </c>
      <c r="P111" s="114">
        <v>11955718.34</v>
      </c>
      <c r="Q111" s="62"/>
      <c r="R111" s="62"/>
      <c r="S111" s="75">
        <f>S110-P109</f>
        <v>1434338.1699999869</v>
      </c>
      <c r="T111" s="154" t="s">
        <v>998</v>
      </c>
      <c r="U111" s="188">
        <v>1</v>
      </c>
      <c r="V111" s="194"/>
      <c r="W111" s="194"/>
      <c r="X111" s="195"/>
    </row>
    <row r="112" spans="2:34" ht="65.25" customHeight="1" x14ac:dyDescent="0.25">
      <c r="B112" s="215">
        <v>1</v>
      </c>
      <c r="C112" s="8" t="s">
        <v>81</v>
      </c>
      <c r="D112" s="55"/>
      <c r="E112" s="56"/>
      <c r="F112" s="56"/>
      <c r="G112" s="56"/>
      <c r="H112" s="57" t="s">
        <v>84</v>
      </c>
      <c r="I112" s="57" t="s">
        <v>21</v>
      </c>
      <c r="J112" s="57" t="s">
        <v>93</v>
      </c>
      <c r="K112" s="58"/>
      <c r="L112" s="58"/>
      <c r="M112" s="59" t="s">
        <v>87</v>
      </c>
      <c r="N112" s="59" t="s">
        <v>54</v>
      </c>
      <c r="O112" s="26">
        <f t="shared" si="25"/>
        <v>6773009.3399999999</v>
      </c>
      <c r="P112" s="114">
        <v>6773009.3399999999</v>
      </c>
      <c r="Q112" s="62"/>
      <c r="R112" s="62"/>
      <c r="S112" s="122">
        <v>196828</v>
      </c>
      <c r="T112" s="154" t="s">
        <v>994</v>
      </c>
      <c r="U112" s="188">
        <v>1</v>
      </c>
      <c r="V112" s="194"/>
      <c r="W112" s="194"/>
      <c r="X112" s="195"/>
    </row>
    <row r="113" spans="2:34" ht="72" customHeight="1" x14ac:dyDescent="0.25">
      <c r="B113" s="215">
        <v>1</v>
      </c>
      <c r="C113" s="8" t="s">
        <v>81</v>
      </c>
      <c r="D113" s="55"/>
      <c r="E113" s="56"/>
      <c r="F113" s="56"/>
      <c r="G113" s="56"/>
      <c r="H113" s="57" t="s">
        <v>84</v>
      </c>
      <c r="I113" s="57" t="s">
        <v>21</v>
      </c>
      <c r="J113" s="57" t="s">
        <v>93</v>
      </c>
      <c r="K113" s="58"/>
      <c r="L113" s="58"/>
      <c r="M113" s="59" t="s">
        <v>88</v>
      </c>
      <c r="N113" s="59" t="s">
        <v>54</v>
      </c>
      <c r="O113" s="26">
        <f t="shared" si="25"/>
        <v>8971749.0700000003</v>
      </c>
      <c r="P113" s="114">
        <v>8971749.0700000003</v>
      </c>
      <c r="Q113" s="62"/>
      <c r="R113" s="62"/>
      <c r="S113" s="75">
        <f>S111-S112</f>
        <v>1237510.1699999869</v>
      </c>
      <c r="T113" s="157" t="s">
        <v>994</v>
      </c>
      <c r="U113" s="210">
        <v>1</v>
      </c>
      <c r="V113" s="65"/>
      <c r="W113" s="65"/>
      <c r="X113" s="66"/>
    </row>
    <row r="114" spans="2:34" ht="46.5" customHeight="1" x14ac:dyDescent="0.25">
      <c r="B114" s="215">
        <v>1</v>
      </c>
      <c r="C114" s="8" t="s">
        <v>82</v>
      </c>
      <c r="D114" s="55"/>
      <c r="E114" s="56"/>
      <c r="F114" s="56"/>
      <c r="G114" s="56"/>
      <c r="H114" s="57" t="s">
        <v>84</v>
      </c>
      <c r="I114" s="57" t="s">
        <v>21</v>
      </c>
      <c r="J114" s="57" t="s">
        <v>93</v>
      </c>
      <c r="K114" s="58"/>
      <c r="L114" s="58"/>
      <c r="M114" s="59" t="s">
        <v>89</v>
      </c>
      <c r="N114" s="59" t="s">
        <v>54</v>
      </c>
      <c r="O114" s="26">
        <f t="shared" si="25"/>
        <v>8375637.0599999996</v>
      </c>
      <c r="P114" s="114">
        <v>8375637.0599999996</v>
      </c>
      <c r="Q114" s="62"/>
      <c r="R114" s="62"/>
      <c r="S114" s="75"/>
      <c r="T114" s="157" t="s">
        <v>994</v>
      </c>
      <c r="U114" s="210">
        <v>1</v>
      </c>
      <c r="V114" s="65"/>
      <c r="W114" s="65"/>
      <c r="X114" s="66"/>
    </row>
    <row r="115" spans="2:34" ht="57" customHeight="1" x14ac:dyDescent="0.25">
      <c r="B115" s="215">
        <v>1</v>
      </c>
      <c r="C115" s="8" t="s">
        <v>82</v>
      </c>
      <c r="D115" s="55"/>
      <c r="E115" s="56"/>
      <c r="F115" s="56"/>
      <c r="G115" s="56"/>
      <c r="H115" s="57" t="s">
        <v>84</v>
      </c>
      <c r="I115" s="57" t="s">
        <v>21</v>
      </c>
      <c r="J115" s="57" t="s">
        <v>18</v>
      </c>
      <c r="K115" s="58"/>
      <c r="L115" s="58"/>
      <c r="M115" s="59" t="s">
        <v>90</v>
      </c>
      <c r="N115" s="59" t="s">
        <v>54</v>
      </c>
      <c r="O115" s="26">
        <f t="shared" si="25"/>
        <v>3614154.79</v>
      </c>
      <c r="P115" s="114">
        <v>3614154.79</v>
      </c>
      <c r="Q115" s="62"/>
      <c r="R115" s="62"/>
      <c r="S115" s="75"/>
      <c r="T115" s="157" t="s">
        <v>994</v>
      </c>
      <c r="U115" s="210">
        <v>1</v>
      </c>
      <c r="V115" s="65"/>
      <c r="W115" s="65"/>
      <c r="X115" s="66"/>
    </row>
    <row r="116" spans="2:34" ht="57" customHeight="1" x14ac:dyDescent="0.25">
      <c r="B116" s="215">
        <v>1</v>
      </c>
      <c r="C116" s="8" t="s">
        <v>82</v>
      </c>
      <c r="D116" s="55"/>
      <c r="E116" s="56"/>
      <c r="F116" s="56"/>
      <c r="G116" s="56"/>
      <c r="H116" s="57" t="s">
        <v>84</v>
      </c>
      <c r="I116" s="57" t="s">
        <v>21</v>
      </c>
      <c r="J116" s="57" t="s">
        <v>93</v>
      </c>
      <c r="K116" s="58"/>
      <c r="L116" s="58"/>
      <c r="M116" s="59" t="s">
        <v>91</v>
      </c>
      <c r="N116" s="59" t="s">
        <v>54</v>
      </c>
      <c r="O116" s="26">
        <f t="shared" si="25"/>
        <v>8388797.5800000001</v>
      </c>
      <c r="P116" s="114">
        <v>8388797.5800000001</v>
      </c>
      <c r="Q116" s="62"/>
      <c r="R116" s="62"/>
      <c r="S116" s="75"/>
      <c r="T116" s="157" t="s">
        <v>994</v>
      </c>
      <c r="U116" s="210">
        <v>1</v>
      </c>
      <c r="V116" s="65"/>
      <c r="W116" s="65"/>
      <c r="X116" s="66"/>
    </row>
    <row r="117" spans="2:34" ht="39.950000000000003" customHeight="1" x14ac:dyDescent="0.25">
      <c r="B117" s="215">
        <v>1</v>
      </c>
      <c r="C117" s="8" t="s">
        <v>95</v>
      </c>
      <c r="D117" s="55"/>
      <c r="E117" s="56"/>
      <c r="F117" s="56"/>
      <c r="G117" s="56"/>
      <c r="H117" s="57" t="s">
        <v>84</v>
      </c>
      <c r="I117" s="57" t="s">
        <v>21</v>
      </c>
      <c r="J117" s="20" t="s">
        <v>93</v>
      </c>
      <c r="K117" s="89"/>
      <c r="L117" s="89"/>
      <c r="M117" s="90" t="s">
        <v>278</v>
      </c>
      <c r="N117" s="90" t="s">
        <v>54</v>
      </c>
      <c r="O117" s="26" t="str">
        <f t="shared" si="25"/>
        <v>-</v>
      </c>
      <c r="P117" s="157" t="s">
        <v>997</v>
      </c>
      <c r="Q117" s="62"/>
      <c r="R117" s="62"/>
      <c r="S117" s="76" t="s">
        <v>277</v>
      </c>
      <c r="T117" s="63" t="s">
        <v>997</v>
      </c>
      <c r="U117" s="177" t="s">
        <v>997</v>
      </c>
      <c r="V117" s="192" t="s">
        <v>997</v>
      </c>
      <c r="W117" s="192" t="s">
        <v>997</v>
      </c>
      <c r="X117" s="193" t="s">
        <v>997</v>
      </c>
    </row>
    <row r="118" spans="2:34" ht="42" customHeight="1" x14ac:dyDescent="0.25">
      <c r="B118" s="215">
        <v>1</v>
      </c>
      <c r="C118" s="8" t="s">
        <v>82</v>
      </c>
      <c r="D118" s="55"/>
      <c r="E118" s="56"/>
      <c r="F118" s="56"/>
      <c r="G118" s="56"/>
      <c r="H118" s="57" t="s">
        <v>84</v>
      </c>
      <c r="I118" s="57" t="s">
        <v>21</v>
      </c>
      <c r="J118" s="57" t="s">
        <v>93</v>
      </c>
      <c r="K118" s="58"/>
      <c r="L118" s="58"/>
      <c r="M118" s="59" t="s">
        <v>92</v>
      </c>
      <c r="N118" s="59" t="s">
        <v>54</v>
      </c>
      <c r="O118" s="26">
        <f t="shared" si="25"/>
        <v>8100324.7999999998</v>
      </c>
      <c r="P118" s="114">
        <v>8100324.7999999998</v>
      </c>
      <c r="Q118" s="62"/>
      <c r="R118" s="62"/>
      <c r="S118" s="75"/>
      <c r="T118" s="63" t="s">
        <v>994</v>
      </c>
      <c r="U118" s="210">
        <v>1</v>
      </c>
      <c r="V118" s="65"/>
      <c r="W118" s="65"/>
      <c r="X118" s="66"/>
    </row>
    <row r="119" spans="2:34" s="149" customFormat="1" ht="42" customHeight="1" x14ac:dyDescent="0.25">
      <c r="B119" s="215">
        <v>1</v>
      </c>
      <c r="C119" s="8" t="s">
        <v>95</v>
      </c>
      <c r="D119" s="55"/>
      <c r="E119" s="155"/>
      <c r="F119" s="155"/>
      <c r="G119" s="155"/>
      <c r="H119" s="57" t="s">
        <v>84</v>
      </c>
      <c r="I119" s="57" t="s">
        <v>21</v>
      </c>
      <c r="J119" s="57" t="s">
        <v>93</v>
      </c>
      <c r="K119" s="58"/>
      <c r="L119" s="58"/>
      <c r="M119" s="156" t="s">
        <v>771</v>
      </c>
      <c r="N119" s="156" t="s">
        <v>134</v>
      </c>
      <c r="O119" s="26">
        <f t="shared" si="25"/>
        <v>300000</v>
      </c>
      <c r="P119" s="143">
        <v>300000</v>
      </c>
      <c r="Q119" s="62"/>
      <c r="R119" s="62"/>
      <c r="S119" s="75"/>
      <c r="T119" s="157" t="s">
        <v>317</v>
      </c>
      <c r="U119" s="210">
        <f t="shared" ref="U119:U182" si="26">P119/12000</f>
        <v>25</v>
      </c>
      <c r="V119" s="194">
        <f t="shared" ref="V119:V182" si="27">((U119/10)*7)</f>
        <v>17.5</v>
      </c>
      <c r="W119" s="194">
        <f t="shared" ref="W119:W182" si="28">((U119/10)*8)</f>
        <v>20</v>
      </c>
      <c r="X119" s="195">
        <f t="shared" ref="X119:X182" si="29">V119+W119</f>
        <v>37.5</v>
      </c>
      <c r="Y119" s="150"/>
      <c r="Z119" s="150"/>
      <c r="AA119" s="150"/>
      <c r="AB119" s="150"/>
      <c r="AC119" s="150"/>
      <c r="AD119" s="150"/>
      <c r="AE119" s="150"/>
      <c r="AF119" s="213"/>
      <c r="AG119" s="213"/>
      <c r="AH119" s="213"/>
    </row>
    <row r="120" spans="2:34" s="149" customFormat="1" ht="42" customHeight="1" x14ac:dyDescent="0.25">
      <c r="B120" s="215">
        <v>1</v>
      </c>
      <c r="C120" s="8" t="s">
        <v>95</v>
      </c>
      <c r="D120" s="55"/>
      <c r="E120" s="155"/>
      <c r="F120" s="155"/>
      <c r="G120" s="155"/>
      <c r="H120" s="57" t="s">
        <v>84</v>
      </c>
      <c r="I120" s="57" t="s">
        <v>21</v>
      </c>
      <c r="J120" s="57" t="s">
        <v>93</v>
      </c>
      <c r="K120" s="58"/>
      <c r="L120" s="58"/>
      <c r="M120" s="156" t="s">
        <v>733</v>
      </c>
      <c r="N120" s="156" t="s">
        <v>134</v>
      </c>
      <c r="O120" s="26">
        <f t="shared" si="25"/>
        <v>920000</v>
      </c>
      <c r="P120" s="143">
        <v>920000</v>
      </c>
      <c r="Q120" s="62"/>
      <c r="R120" s="62"/>
      <c r="S120" s="75"/>
      <c r="T120" s="157" t="s">
        <v>317</v>
      </c>
      <c r="U120" s="209">
        <f t="shared" si="26"/>
        <v>76.666666666666671</v>
      </c>
      <c r="V120" s="194">
        <f t="shared" si="27"/>
        <v>53.666666666666671</v>
      </c>
      <c r="W120" s="194">
        <f t="shared" si="28"/>
        <v>61.333333333333336</v>
      </c>
      <c r="X120" s="66">
        <f t="shared" si="29"/>
        <v>115</v>
      </c>
      <c r="Y120" s="150"/>
      <c r="Z120" s="150"/>
      <c r="AA120" s="150"/>
      <c r="AB120" s="150"/>
      <c r="AC120" s="150"/>
      <c r="AD120" s="150"/>
      <c r="AE120" s="150"/>
      <c r="AF120" s="213"/>
      <c r="AG120" s="213"/>
      <c r="AH120" s="213"/>
    </row>
    <row r="121" spans="2:34" s="149" customFormat="1" ht="42" customHeight="1" x14ac:dyDescent="0.25">
      <c r="B121" s="215">
        <v>1</v>
      </c>
      <c r="C121" s="8" t="s">
        <v>95</v>
      </c>
      <c r="D121" s="55"/>
      <c r="E121" s="155"/>
      <c r="F121" s="155"/>
      <c r="G121" s="155"/>
      <c r="H121" s="57" t="s">
        <v>84</v>
      </c>
      <c r="I121" s="57" t="s">
        <v>21</v>
      </c>
      <c r="J121" s="57" t="s">
        <v>93</v>
      </c>
      <c r="K121" s="58"/>
      <c r="L121" s="58"/>
      <c r="M121" s="156" t="s">
        <v>734</v>
      </c>
      <c r="N121" s="156" t="s">
        <v>593</v>
      </c>
      <c r="O121" s="26">
        <f t="shared" si="25"/>
        <v>500000</v>
      </c>
      <c r="P121" s="143">
        <v>500000</v>
      </c>
      <c r="Q121" s="62"/>
      <c r="R121" s="62"/>
      <c r="S121" s="75"/>
      <c r="T121" s="157" t="s">
        <v>317</v>
      </c>
      <c r="U121" s="209">
        <f t="shared" si="26"/>
        <v>41.666666666666664</v>
      </c>
      <c r="V121" s="194">
        <f t="shared" si="27"/>
        <v>29.166666666666664</v>
      </c>
      <c r="W121" s="194">
        <f t="shared" si="28"/>
        <v>33.333333333333329</v>
      </c>
      <c r="X121" s="195">
        <f t="shared" si="29"/>
        <v>62.499999999999993</v>
      </c>
      <c r="Y121" s="150"/>
      <c r="Z121" s="150"/>
      <c r="AA121" s="150"/>
      <c r="AB121" s="150"/>
      <c r="AC121" s="150"/>
      <c r="AD121" s="150"/>
      <c r="AE121" s="150"/>
      <c r="AF121" s="213"/>
      <c r="AG121" s="213"/>
      <c r="AH121" s="213"/>
    </row>
    <row r="122" spans="2:34" s="149" customFormat="1" ht="42" customHeight="1" x14ac:dyDescent="0.25">
      <c r="B122" s="215">
        <v>1</v>
      </c>
      <c r="C122" s="8" t="s">
        <v>95</v>
      </c>
      <c r="D122" s="55"/>
      <c r="E122" s="155"/>
      <c r="F122" s="155"/>
      <c r="G122" s="155"/>
      <c r="H122" s="57" t="s">
        <v>84</v>
      </c>
      <c r="I122" s="57" t="s">
        <v>21</v>
      </c>
      <c r="J122" s="57" t="s">
        <v>93</v>
      </c>
      <c r="K122" s="58"/>
      <c r="L122" s="58"/>
      <c r="M122" s="156" t="s">
        <v>735</v>
      </c>
      <c r="N122" s="156" t="s">
        <v>227</v>
      </c>
      <c r="O122" s="26">
        <f t="shared" si="25"/>
        <v>1200000</v>
      </c>
      <c r="P122" s="143">
        <v>1200000</v>
      </c>
      <c r="Q122" s="62"/>
      <c r="R122" s="62"/>
      <c r="S122" s="75"/>
      <c r="T122" s="157" t="s">
        <v>317</v>
      </c>
      <c r="U122" s="210">
        <f t="shared" si="26"/>
        <v>100</v>
      </c>
      <c r="V122" s="194">
        <f t="shared" si="27"/>
        <v>70</v>
      </c>
      <c r="W122" s="194">
        <f t="shared" si="28"/>
        <v>80</v>
      </c>
      <c r="X122" s="195">
        <f t="shared" si="29"/>
        <v>150</v>
      </c>
      <c r="Y122" s="150"/>
      <c r="Z122" s="150"/>
      <c r="AA122" s="150"/>
      <c r="AB122" s="150"/>
      <c r="AC122" s="150"/>
      <c r="AD122" s="150"/>
      <c r="AE122" s="150"/>
      <c r="AF122" s="213"/>
      <c r="AG122" s="213"/>
      <c r="AH122" s="213"/>
    </row>
    <row r="123" spans="2:34" s="149" customFormat="1" ht="42" customHeight="1" x14ac:dyDescent="0.25">
      <c r="B123" s="215">
        <v>1</v>
      </c>
      <c r="C123" s="8" t="s">
        <v>95</v>
      </c>
      <c r="D123" s="55"/>
      <c r="E123" s="155"/>
      <c r="F123" s="155"/>
      <c r="G123" s="155"/>
      <c r="H123" s="57" t="s">
        <v>84</v>
      </c>
      <c r="I123" s="57" t="s">
        <v>21</v>
      </c>
      <c r="J123" s="57" t="s">
        <v>93</v>
      </c>
      <c r="K123" s="58"/>
      <c r="L123" s="58"/>
      <c r="M123" s="156" t="s">
        <v>736</v>
      </c>
      <c r="N123" s="156" t="s">
        <v>226</v>
      </c>
      <c r="O123" s="26">
        <f t="shared" si="25"/>
        <v>1895200</v>
      </c>
      <c r="P123" s="143">
        <v>1895200</v>
      </c>
      <c r="Q123" s="62"/>
      <c r="R123" s="62"/>
      <c r="S123" s="75"/>
      <c r="T123" s="157" t="s">
        <v>317</v>
      </c>
      <c r="U123" s="209">
        <f t="shared" si="26"/>
        <v>157.93333333333334</v>
      </c>
      <c r="V123" s="194">
        <f t="shared" si="27"/>
        <v>110.55333333333333</v>
      </c>
      <c r="W123" s="194">
        <f t="shared" si="28"/>
        <v>126.34666666666666</v>
      </c>
      <c r="X123" s="195">
        <f t="shared" si="29"/>
        <v>236.89999999999998</v>
      </c>
      <c r="Y123" s="150"/>
      <c r="Z123" s="150"/>
      <c r="AA123" s="150"/>
      <c r="AB123" s="150"/>
      <c r="AC123" s="150"/>
      <c r="AD123" s="150"/>
      <c r="AE123" s="150"/>
      <c r="AF123" s="213"/>
      <c r="AG123" s="213"/>
      <c r="AH123" s="213"/>
    </row>
    <row r="124" spans="2:34" s="149" customFormat="1" ht="42" customHeight="1" x14ac:dyDescent="0.25">
      <c r="B124" s="215">
        <v>1</v>
      </c>
      <c r="C124" s="8" t="s">
        <v>95</v>
      </c>
      <c r="D124" s="55"/>
      <c r="E124" s="155"/>
      <c r="F124" s="155"/>
      <c r="G124" s="155"/>
      <c r="H124" s="57" t="s">
        <v>84</v>
      </c>
      <c r="I124" s="57" t="s">
        <v>21</v>
      </c>
      <c r="J124" s="57" t="s">
        <v>93</v>
      </c>
      <c r="K124" s="58"/>
      <c r="L124" s="58"/>
      <c r="M124" s="156" t="s">
        <v>737</v>
      </c>
      <c r="N124" s="156" t="s">
        <v>220</v>
      </c>
      <c r="O124" s="26">
        <f t="shared" si="25"/>
        <v>1300000</v>
      </c>
      <c r="P124" s="143">
        <v>1300000</v>
      </c>
      <c r="Q124" s="62"/>
      <c r="R124" s="62"/>
      <c r="S124" s="75"/>
      <c r="T124" s="157" t="s">
        <v>317</v>
      </c>
      <c r="U124" s="209">
        <f t="shared" si="26"/>
        <v>108.33333333333333</v>
      </c>
      <c r="V124" s="194">
        <f t="shared" si="27"/>
        <v>75.833333333333329</v>
      </c>
      <c r="W124" s="194">
        <f t="shared" si="28"/>
        <v>86.666666666666657</v>
      </c>
      <c r="X124" s="195">
        <f t="shared" si="29"/>
        <v>162.5</v>
      </c>
      <c r="Y124" s="150"/>
      <c r="Z124" s="150"/>
      <c r="AA124" s="150"/>
      <c r="AB124" s="150"/>
      <c r="AC124" s="150"/>
      <c r="AD124" s="150"/>
      <c r="AE124" s="150"/>
      <c r="AF124" s="213"/>
      <c r="AG124" s="213"/>
      <c r="AH124" s="213"/>
    </row>
    <row r="125" spans="2:34" s="149" customFormat="1" ht="42" customHeight="1" x14ac:dyDescent="0.25">
      <c r="B125" s="215">
        <v>1</v>
      </c>
      <c r="C125" s="8" t="s">
        <v>95</v>
      </c>
      <c r="D125" s="55"/>
      <c r="E125" s="155"/>
      <c r="F125" s="155"/>
      <c r="G125" s="155"/>
      <c r="H125" s="57" t="s">
        <v>84</v>
      </c>
      <c r="I125" s="57" t="s">
        <v>21</v>
      </c>
      <c r="J125" s="57" t="s">
        <v>93</v>
      </c>
      <c r="K125" s="58"/>
      <c r="L125" s="58"/>
      <c r="M125" s="156" t="s">
        <v>738</v>
      </c>
      <c r="N125" s="156" t="s">
        <v>739</v>
      </c>
      <c r="O125" s="26">
        <f t="shared" si="25"/>
        <v>700000</v>
      </c>
      <c r="P125" s="143">
        <v>700000</v>
      </c>
      <c r="Q125" s="62"/>
      <c r="R125" s="62"/>
      <c r="S125" s="75"/>
      <c r="T125" s="157" t="s">
        <v>317</v>
      </c>
      <c r="U125" s="209">
        <f t="shared" si="26"/>
        <v>58.333333333333336</v>
      </c>
      <c r="V125" s="194">
        <f t="shared" si="27"/>
        <v>40.833333333333336</v>
      </c>
      <c r="W125" s="194">
        <f t="shared" si="28"/>
        <v>46.666666666666671</v>
      </c>
      <c r="X125" s="195">
        <f t="shared" si="29"/>
        <v>87.5</v>
      </c>
      <c r="Y125" s="150"/>
      <c r="Z125" s="150"/>
      <c r="AA125" s="150"/>
      <c r="AB125" s="150"/>
      <c r="AC125" s="150"/>
      <c r="AD125" s="150"/>
      <c r="AE125" s="150"/>
      <c r="AF125" s="213"/>
      <c r="AG125" s="213"/>
      <c r="AH125" s="213"/>
    </row>
    <row r="126" spans="2:34" s="149" customFormat="1" ht="42" customHeight="1" x14ac:dyDescent="0.25">
      <c r="B126" s="215">
        <v>1</v>
      </c>
      <c r="C126" s="8" t="s">
        <v>95</v>
      </c>
      <c r="D126" s="55"/>
      <c r="E126" s="155"/>
      <c r="F126" s="155"/>
      <c r="G126" s="155"/>
      <c r="H126" s="57" t="s">
        <v>84</v>
      </c>
      <c r="I126" s="57" t="s">
        <v>21</v>
      </c>
      <c r="J126" s="57" t="s">
        <v>93</v>
      </c>
      <c r="K126" s="58"/>
      <c r="L126" s="58"/>
      <c r="M126" s="156" t="s">
        <v>740</v>
      </c>
      <c r="N126" s="156" t="s">
        <v>741</v>
      </c>
      <c r="O126" s="26">
        <f t="shared" si="25"/>
        <v>600000</v>
      </c>
      <c r="P126" s="143">
        <v>600000</v>
      </c>
      <c r="Q126" s="62"/>
      <c r="R126" s="62"/>
      <c r="S126" s="75"/>
      <c r="T126" s="157" t="s">
        <v>317</v>
      </c>
      <c r="U126" s="210">
        <f t="shared" si="26"/>
        <v>50</v>
      </c>
      <c r="V126" s="194">
        <f t="shared" si="27"/>
        <v>35</v>
      </c>
      <c r="W126" s="194">
        <f t="shared" si="28"/>
        <v>40</v>
      </c>
      <c r="X126" s="195">
        <f t="shared" si="29"/>
        <v>75</v>
      </c>
      <c r="Y126" s="150"/>
      <c r="Z126" s="150"/>
      <c r="AA126" s="150"/>
      <c r="AB126" s="150"/>
      <c r="AC126" s="150"/>
      <c r="AD126" s="150"/>
      <c r="AE126" s="150"/>
      <c r="AF126" s="213"/>
      <c r="AG126" s="213"/>
      <c r="AH126" s="213"/>
    </row>
    <row r="127" spans="2:34" s="149" customFormat="1" ht="42" customHeight="1" x14ac:dyDescent="0.25">
      <c r="B127" s="215">
        <v>1</v>
      </c>
      <c r="C127" s="8" t="s">
        <v>95</v>
      </c>
      <c r="D127" s="55"/>
      <c r="E127" s="155"/>
      <c r="F127" s="155"/>
      <c r="G127" s="155"/>
      <c r="H127" s="57" t="s">
        <v>84</v>
      </c>
      <c r="I127" s="57" t="s">
        <v>21</v>
      </c>
      <c r="J127" s="57" t="s">
        <v>93</v>
      </c>
      <c r="K127" s="58"/>
      <c r="L127" s="58"/>
      <c r="M127" s="156" t="s">
        <v>755</v>
      </c>
      <c r="N127" s="156" t="s">
        <v>741</v>
      </c>
      <c r="O127" s="26">
        <f>P127</f>
        <v>1800000</v>
      </c>
      <c r="P127" s="143">
        <v>1800000</v>
      </c>
      <c r="Q127" s="62"/>
      <c r="R127" s="62"/>
      <c r="S127" s="75"/>
      <c r="T127" s="157" t="s">
        <v>317</v>
      </c>
      <c r="U127" s="210">
        <f t="shared" si="26"/>
        <v>150</v>
      </c>
      <c r="V127" s="194">
        <f t="shared" si="27"/>
        <v>105</v>
      </c>
      <c r="W127" s="194">
        <f t="shared" si="28"/>
        <v>120</v>
      </c>
      <c r="X127" s="195">
        <f t="shared" si="29"/>
        <v>225</v>
      </c>
      <c r="Y127" s="150"/>
      <c r="Z127" s="150"/>
      <c r="AA127" s="150"/>
      <c r="AB127" s="150"/>
      <c r="AC127" s="150"/>
      <c r="AD127" s="150"/>
      <c r="AE127" s="150"/>
      <c r="AF127" s="213"/>
      <c r="AG127" s="213"/>
      <c r="AH127" s="213"/>
    </row>
    <row r="128" spans="2:34" s="149" customFormat="1" ht="42" customHeight="1" x14ac:dyDescent="0.25">
      <c r="B128" s="215">
        <v>1</v>
      </c>
      <c r="C128" s="8" t="s">
        <v>95</v>
      </c>
      <c r="D128" s="55"/>
      <c r="E128" s="155"/>
      <c r="F128" s="155"/>
      <c r="G128" s="155"/>
      <c r="H128" s="57" t="s">
        <v>84</v>
      </c>
      <c r="I128" s="57" t="s">
        <v>21</v>
      </c>
      <c r="J128" s="57" t="s">
        <v>93</v>
      </c>
      <c r="K128" s="58"/>
      <c r="L128" s="58"/>
      <c r="M128" s="156" t="s">
        <v>742</v>
      </c>
      <c r="N128" s="156" t="s">
        <v>743</v>
      </c>
      <c r="O128" s="26">
        <f t="shared" si="25"/>
        <v>544375.41</v>
      </c>
      <c r="P128" s="143">
        <v>544375.41</v>
      </c>
      <c r="Q128" s="62"/>
      <c r="R128" s="62"/>
      <c r="S128" s="75"/>
      <c r="T128" s="157" t="s">
        <v>317</v>
      </c>
      <c r="U128" s="209">
        <f t="shared" si="26"/>
        <v>45.364617500000001</v>
      </c>
      <c r="V128" s="194">
        <f t="shared" si="27"/>
        <v>31.755232249999999</v>
      </c>
      <c r="W128" s="194">
        <f t="shared" si="28"/>
        <v>36.291694</v>
      </c>
      <c r="X128" s="195">
        <f t="shared" si="29"/>
        <v>68.046926249999999</v>
      </c>
      <c r="Y128" s="150"/>
      <c r="Z128" s="150"/>
      <c r="AA128" s="150"/>
      <c r="AB128" s="150"/>
      <c r="AC128" s="150"/>
      <c r="AD128" s="150"/>
      <c r="AE128" s="150"/>
      <c r="AF128" s="213"/>
      <c r="AG128" s="213"/>
      <c r="AH128" s="213"/>
    </row>
    <row r="129" spans="2:34" s="149" customFormat="1" ht="42" customHeight="1" x14ac:dyDescent="0.25">
      <c r="B129" s="215">
        <v>1</v>
      </c>
      <c r="C129" s="8" t="s">
        <v>95</v>
      </c>
      <c r="D129" s="55"/>
      <c r="E129" s="155"/>
      <c r="F129" s="155"/>
      <c r="G129" s="155"/>
      <c r="H129" s="57" t="s">
        <v>84</v>
      </c>
      <c r="I129" s="57" t="s">
        <v>21</v>
      </c>
      <c r="J129" s="57" t="s">
        <v>93</v>
      </c>
      <c r="K129" s="58"/>
      <c r="L129" s="58"/>
      <c r="M129" s="156" t="s">
        <v>744</v>
      </c>
      <c r="N129" s="156" t="s">
        <v>114</v>
      </c>
      <c r="O129" s="26">
        <f t="shared" si="25"/>
        <v>2000000</v>
      </c>
      <c r="P129" s="143">
        <v>2000000</v>
      </c>
      <c r="Q129" s="62"/>
      <c r="R129" s="62"/>
      <c r="S129" s="75"/>
      <c r="T129" s="157" t="s">
        <v>317</v>
      </c>
      <c r="U129" s="209">
        <f t="shared" si="26"/>
        <v>166.66666666666666</v>
      </c>
      <c r="V129" s="194">
        <f t="shared" si="27"/>
        <v>116.66666666666666</v>
      </c>
      <c r="W129" s="194">
        <f t="shared" si="28"/>
        <v>133.33333333333331</v>
      </c>
      <c r="X129" s="195">
        <f t="shared" si="29"/>
        <v>249.99999999999997</v>
      </c>
      <c r="Y129" s="150"/>
      <c r="Z129" s="150"/>
      <c r="AA129" s="150"/>
      <c r="AB129" s="150"/>
      <c r="AC129" s="150"/>
      <c r="AD129" s="150"/>
      <c r="AE129" s="150"/>
      <c r="AF129" s="213"/>
      <c r="AG129" s="213"/>
      <c r="AH129" s="213"/>
    </row>
    <row r="130" spans="2:34" s="149" customFormat="1" ht="42" customHeight="1" x14ac:dyDescent="0.25">
      <c r="B130" s="215">
        <v>1</v>
      </c>
      <c r="C130" s="8" t="s">
        <v>95</v>
      </c>
      <c r="D130" s="55"/>
      <c r="E130" s="155"/>
      <c r="F130" s="155"/>
      <c r="G130" s="155"/>
      <c r="H130" s="57" t="s">
        <v>84</v>
      </c>
      <c r="I130" s="57" t="s">
        <v>21</v>
      </c>
      <c r="J130" s="57" t="s">
        <v>93</v>
      </c>
      <c r="K130" s="58"/>
      <c r="L130" s="58"/>
      <c r="M130" s="156" t="s">
        <v>745</v>
      </c>
      <c r="N130" s="156" t="s">
        <v>746</v>
      </c>
      <c r="O130" s="26">
        <f t="shared" si="25"/>
        <v>1210000</v>
      </c>
      <c r="P130" s="143">
        <v>1210000</v>
      </c>
      <c r="Q130" s="62"/>
      <c r="R130" s="62"/>
      <c r="S130" s="75"/>
      <c r="T130" s="157" t="s">
        <v>317</v>
      </c>
      <c r="U130" s="209">
        <f t="shared" si="26"/>
        <v>100.83333333333333</v>
      </c>
      <c r="V130" s="194">
        <f t="shared" si="27"/>
        <v>70.583333333333329</v>
      </c>
      <c r="W130" s="194">
        <f t="shared" si="28"/>
        <v>80.666666666666657</v>
      </c>
      <c r="X130" s="195">
        <f t="shared" si="29"/>
        <v>151.25</v>
      </c>
      <c r="Y130" s="150"/>
      <c r="Z130" s="150"/>
      <c r="AA130" s="150"/>
      <c r="AB130" s="150"/>
      <c r="AC130" s="150"/>
      <c r="AD130" s="150"/>
      <c r="AE130" s="150"/>
      <c r="AF130" s="213"/>
      <c r="AG130" s="213"/>
      <c r="AH130" s="213"/>
    </row>
    <row r="131" spans="2:34" s="149" customFormat="1" ht="42" customHeight="1" x14ac:dyDescent="0.25">
      <c r="B131" s="215">
        <v>1</v>
      </c>
      <c r="C131" s="8" t="s">
        <v>95</v>
      </c>
      <c r="D131" s="55"/>
      <c r="E131" s="155"/>
      <c r="F131" s="155"/>
      <c r="G131" s="155"/>
      <c r="H131" s="57" t="s">
        <v>84</v>
      </c>
      <c r="I131" s="57" t="s">
        <v>21</v>
      </c>
      <c r="J131" s="57" t="s">
        <v>93</v>
      </c>
      <c r="K131" s="58"/>
      <c r="L131" s="58"/>
      <c r="M131" s="156" t="s">
        <v>748</v>
      </c>
      <c r="N131" s="156" t="s">
        <v>127</v>
      </c>
      <c r="O131" s="26">
        <f t="shared" si="25"/>
        <v>600000</v>
      </c>
      <c r="P131" s="143">
        <v>600000</v>
      </c>
      <c r="Q131" s="62"/>
      <c r="R131" s="62"/>
      <c r="S131" s="75"/>
      <c r="T131" s="157" t="s">
        <v>317</v>
      </c>
      <c r="U131" s="210">
        <f t="shared" si="26"/>
        <v>50</v>
      </c>
      <c r="V131" s="194">
        <f t="shared" si="27"/>
        <v>35</v>
      </c>
      <c r="W131" s="194">
        <f t="shared" si="28"/>
        <v>40</v>
      </c>
      <c r="X131" s="195">
        <f t="shared" si="29"/>
        <v>75</v>
      </c>
      <c r="Y131" s="150"/>
      <c r="Z131" s="150"/>
      <c r="AA131" s="150"/>
      <c r="AB131" s="150"/>
      <c r="AC131" s="150"/>
      <c r="AD131" s="150"/>
      <c r="AE131" s="150"/>
      <c r="AF131" s="213"/>
      <c r="AG131" s="213"/>
      <c r="AH131" s="213"/>
    </row>
    <row r="132" spans="2:34" s="149" customFormat="1" ht="42" customHeight="1" x14ac:dyDescent="0.25">
      <c r="B132" s="215">
        <v>1</v>
      </c>
      <c r="C132" s="8" t="s">
        <v>95</v>
      </c>
      <c r="D132" s="55"/>
      <c r="E132" s="155"/>
      <c r="F132" s="155"/>
      <c r="G132" s="155"/>
      <c r="H132" s="57" t="s">
        <v>84</v>
      </c>
      <c r="I132" s="57" t="s">
        <v>21</v>
      </c>
      <c r="J132" s="57" t="s">
        <v>93</v>
      </c>
      <c r="K132" s="58"/>
      <c r="L132" s="58"/>
      <c r="M132" s="156" t="s">
        <v>749</v>
      </c>
      <c r="N132" s="156" t="s">
        <v>127</v>
      </c>
      <c r="O132" s="26">
        <f t="shared" si="25"/>
        <v>640544.41</v>
      </c>
      <c r="P132" s="143">
        <v>640544.41</v>
      </c>
      <c r="Q132" s="62"/>
      <c r="R132" s="62"/>
      <c r="S132" s="75"/>
      <c r="T132" s="157" t="s">
        <v>317</v>
      </c>
      <c r="U132" s="209">
        <f t="shared" si="26"/>
        <v>53.378700833333333</v>
      </c>
      <c r="V132" s="194">
        <f t="shared" si="27"/>
        <v>37.365090583333334</v>
      </c>
      <c r="W132" s="194">
        <f t="shared" si="28"/>
        <v>42.702960666666669</v>
      </c>
      <c r="X132" s="195">
        <f t="shared" si="29"/>
        <v>80.068051249999996</v>
      </c>
      <c r="Y132" s="150"/>
      <c r="Z132" s="150"/>
      <c r="AA132" s="150"/>
      <c r="AB132" s="150"/>
      <c r="AC132" s="150"/>
      <c r="AD132" s="150"/>
      <c r="AE132" s="150"/>
      <c r="AF132" s="213"/>
      <c r="AG132" s="213"/>
      <c r="AH132" s="213"/>
    </row>
    <row r="133" spans="2:34" s="149" customFormat="1" ht="42" customHeight="1" x14ac:dyDescent="0.25">
      <c r="B133" s="215">
        <v>1</v>
      </c>
      <c r="C133" s="8" t="s">
        <v>95</v>
      </c>
      <c r="D133" s="55"/>
      <c r="E133" s="155"/>
      <c r="F133" s="155"/>
      <c r="G133" s="155"/>
      <c r="H133" s="57" t="s">
        <v>84</v>
      </c>
      <c r="I133" s="57" t="s">
        <v>21</v>
      </c>
      <c r="J133" s="57" t="s">
        <v>93</v>
      </c>
      <c r="K133" s="58"/>
      <c r="L133" s="58"/>
      <c r="M133" s="156" t="s">
        <v>959</v>
      </c>
      <c r="N133" s="156" t="s">
        <v>127</v>
      </c>
      <c r="O133" s="26">
        <f t="shared" si="25"/>
        <v>292489.83</v>
      </c>
      <c r="P133" s="143">
        <v>292489.83</v>
      </c>
      <c r="Q133" s="62"/>
      <c r="R133" s="62"/>
      <c r="S133" s="75"/>
      <c r="T133" s="157" t="s">
        <v>317</v>
      </c>
      <c r="U133" s="209">
        <f t="shared" si="26"/>
        <v>24.374152500000001</v>
      </c>
      <c r="V133" s="194">
        <f t="shared" si="27"/>
        <v>17.061906749999999</v>
      </c>
      <c r="W133" s="194">
        <f t="shared" si="28"/>
        <v>19.499321999999999</v>
      </c>
      <c r="X133" s="195">
        <f t="shared" si="29"/>
        <v>36.561228749999998</v>
      </c>
      <c r="Y133" s="150"/>
      <c r="Z133" s="150"/>
      <c r="AA133" s="150"/>
      <c r="AB133" s="150"/>
      <c r="AC133" s="150"/>
      <c r="AD133" s="150"/>
      <c r="AE133" s="150"/>
      <c r="AF133" s="213"/>
      <c r="AG133" s="213"/>
      <c r="AH133" s="213"/>
    </row>
    <row r="134" spans="2:34" s="149" customFormat="1" ht="42" customHeight="1" x14ac:dyDescent="0.25">
      <c r="B134" s="215">
        <v>1</v>
      </c>
      <c r="C134" s="8" t="s">
        <v>95</v>
      </c>
      <c r="D134" s="55"/>
      <c r="E134" s="155"/>
      <c r="F134" s="155"/>
      <c r="G134" s="155"/>
      <c r="H134" s="57" t="s">
        <v>84</v>
      </c>
      <c r="I134" s="57" t="s">
        <v>21</v>
      </c>
      <c r="J134" s="57" t="s">
        <v>93</v>
      </c>
      <c r="K134" s="58"/>
      <c r="L134" s="58"/>
      <c r="M134" s="156" t="s">
        <v>750</v>
      </c>
      <c r="N134" s="156" t="s">
        <v>127</v>
      </c>
      <c r="O134" s="26">
        <f t="shared" si="25"/>
        <v>500000</v>
      </c>
      <c r="P134" s="143">
        <v>500000</v>
      </c>
      <c r="Q134" s="62"/>
      <c r="R134" s="62"/>
      <c r="S134" s="75"/>
      <c r="T134" s="157" t="s">
        <v>317</v>
      </c>
      <c r="U134" s="209">
        <f t="shared" si="26"/>
        <v>41.666666666666664</v>
      </c>
      <c r="V134" s="194">
        <f t="shared" si="27"/>
        <v>29.166666666666664</v>
      </c>
      <c r="W134" s="194">
        <f t="shared" si="28"/>
        <v>33.333333333333329</v>
      </c>
      <c r="X134" s="195">
        <f t="shared" si="29"/>
        <v>62.499999999999993</v>
      </c>
      <c r="Y134" s="150"/>
      <c r="Z134" s="150"/>
      <c r="AA134" s="150"/>
      <c r="AB134" s="150"/>
      <c r="AC134" s="150"/>
      <c r="AD134" s="150"/>
      <c r="AE134" s="150"/>
      <c r="AF134" s="213"/>
      <c r="AG134" s="213"/>
      <c r="AH134" s="213"/>
    </row>
    <row r="135" spans="2:34" s="149" customFormat="1" ht="42" customHeight="1" x14ac:dyDescent="0.25">
      <c r="B135" s="215">
        <v>1</v>
      </c>
      <c r="C135" s="8" t="s">
        <v>95</v>
      </c>
      <c r="D135" s="55"/>
      <c r="E135" s="155"/>
      <c r="F135" s="155"/>
      <c r="G135" s="155"/>
      <c r="H135" s="57" t="s">
        <v>84</v>
      </c>
      <c r="I135" s="57" t="s">
        <v>21</v>
      </c>
      <c r="J135" s="57" t="s">
        <v>93</v>
      </c>
      <c r="K135" s="58"/>
      <c r="L135" s="58"/>
      <c r="M135" s="156" t="s">
        <v>953</v>
      </c>
      <c r="N135" s="156" t="s">
        <v>127</v>
      </c>
      <c r="O135" s="26">
        <f t="shared" ref="O135" si="30">P135</f>
        <v>292489.83</v>
      </c>
      <c r="P135" s="143">
        <v>292489.83</v>
      </c>
      <c r="Q135" s="62"/>
      <c r="R135" s="62"/>
      <c r="S135" s="75"/>
      <c r="T135" s="157" t="s">
        <v>317</v>
      </c>
      <c r="U135" s="209">
        <f t="shared" si="26"/>
        <v>24.374152500000001</v>
      </c>
      <c r="V135" s="194">
        <f t="shared" si="27"/>
        <v>17.061906749999999</v>
      </c>
      <c r="W135" s="194">
        <f t="shared" si="28"/>
        <v>19.499321999999999</v>
      </c>
      <c r="X135" s="195">
        <f t="shared" si="29"/>
        <v>36.561228749999998</v>
      </c>
      <c r="Y135" s="150"/>
      <c r="Z135" s="150"/>
      <c r="AA135" s="150"/>
      <c r="AB135" s="150"/>
      <c r="AC135" s="150"/>
      <c r="AD135" s="150"/>
      <c r="AE135" s="150"/>
      <c r="AF135" s="213"/>
      <c r="AG135" s="213"/>
      <c r="AH135" s="213"/>
    </row>
    <row r="136" spans="2:34" s="149" customFormat="1" ht="42" customHeight="1" x14ac:dyDescent="0.25">
      <c r="B136" s="215">
        <v>1</v>
      </c>
      <c r="C136" s="8" t="s">
        <v>95</v>
      </c>
      <c r="D136" s="55"/>
      <c r="E136" s="155"/>
      <c r="F136" s="155"/>
      <c r="G136" s="155"/>
      <c r="H136" s="57" t="s">
        <v>84</v>
      </c>
      <c r="I136" s="57" t="s">
        <v>21</v>
      </c>
      <c r="J136" s="57" t="s">
        <v>93</v>
      </c>
      <c r="K136" s="58"/>
      <c r="L136" s="58"/>
      <c r="M136" s="156" t="s">
        <v>751</v>
      </c>
      <c r="N136" s="156" t="s">
        <v>234</v>
      </c>
      <c r="O136" s="26">
        <f t="shared" si="25"/>
        <v>1200000</v>
      </c>
      <c r="P136" s="143">
        <v>1200000</v>
      </c>
      <c r="Q136" s="62"/>
      <c r="R136" s="62"/>
      <c r="S136" s="75"/>
      <c r="T136" s="157" t="s">
        <v>317</v>
      </c>
      <c r="U136" s="210">
        <f t="shared" si="26"/>
        <v>100</v>
      </c>
      <c r="V136" s="194">
        <f t="shared" si="27"/>
        <v>70</v>
      </c>
      <c r="W136" s="194">
        <f t="shared" si="28"/>
        <v>80</v>
      </c>
      <c r="X136" s="195">
        <f t="shared" si="29"/>
        <v>150</v>
      </c>
      <c r="Y136" s="150"/>
      <c r="Z136" s="150"/>
      <c r="AA136" s="150"/>
      <c r="AB136" s="150"/>
      <c r="AC136" s="150"/>
      <c r="AD136" s="150"/>
      <c r="AE136" s="150"/>
      <c r="AF136" s="213"/>
      <c r="AG136" s="213"/>
      <c r="AH136" s="213"/>
    </row>
    <row r="137" spans="2:34" s="149" customFormat="1" ht="42" customHeight="1" x14ac:dyDescent="0.25">
      <c r="B137" s="215">
        <v>1</v>
      </c>
      <c r="C137" s="8" t="s">
        <v>95</v>
      </c>
      <c r="D137" s="55"/>
      <c r="E137" s="155"/>
      <c r="F137" s="155"/>
      <c r="G137" s="155"/>
      <c r="H137" s="57" t="s">
        <v>84</v>
      </c>
      <c r="I137" s="57" t="s">
        <v>21</v>
      </c>
      <c r="J137" s="57" t="s">
        <v>93</v>
      </c>
      <c r="K137" s="58"/>
      <c r="L137" s="58"/>
      <c r="M137" s="156" t="s">
        <v>752</v>
      </c>
      <c r="N137" s="156" t="s">
        <v>741</v>
      </c>
      <c r="O137" s="26">
        <f t="shared" si="25"/>
        <v>2000000</v>
      </c>
      <c r="P137" s="143">
        <v>2000000</v>
      </c>
      <c r="Q137" s="62"/>
      <c r="R137" s="62"/>
      <c r="S137" s="75"/>
      <c r="T137" s="157" t="s">
        <v>317</v>
      </c>
      <c r="U137" s="209">
        <f t="shared" si="26"/>
        <v>166.66666666666666</v>
      </c>
      <c r="V137" s="194">
        <f t="shared" si="27"/>
        <v>116.66666666666666</v>
      </c>
      <c r="W137" s="194">
        <f t="shared" si="28"/>
        <v>133.33333333333331</v>
      </c>
      <c r="X137" s="195">
        <f t="shared" si="29"/>
        <v>249.99999999999997</v>
      </c>
      <c r="Y137" s="150"/>
      <c r="Z137" s="150"/>
      <c r="AA137" s="150"/>
      <c r="AB137" s="150"/>
      <c r="AC137" s="150"/>
      <c r="AD137" s="150"/>
      <c r="AE137" s="150"/>
      <c r="AF137" s="213"/>
      <c r="AG137" s="213"/>
      <c r="AH137" s="213"/>
    </row>
    <row r="138" spans="2:34" s="149" customFormat="1" ht="42" customHeight="1" x14ac:dyDescent="0.25">
      <c r="B138" s="215">
        <v>1</v>
      </c>
      <c r="C138" s="8" t="s">
        <v>95</v>
      </c>
      <c r="D138" s="55"/>
      <c r="E138" s="155"/>
      <c r="F138" s="155"/>
      <c r="G138" s="155"/>
      <c r="H138" s="57" t="s">
        <v>84</v>
      </c>
      <c r="I138" s="57" t="s">
        <v>21</v>
      </c>
      <c r="J138" s="57" t="s">
        <v>93</v>
      </c>
      <c r="K138" s="58"/>
      <c r="L138" s="58"/>
      <c r="M138" s="156" t="s">
        <v>753</v>
      </c>
      <c r="N138" s="156" t="s">
        <v>219</v>
      </c>
      <c r="O138" s="26">
        <f t="shared" si="25"/>
        <v>500000</v>
      </c>
      <c r="P138" s="143">
        <v>500000</v>
      </c>
      <c r="Q138" s="62"/>
      <c r="R138" s="62"/>
      <c r="S138" s="75"/>
      <c r="T138" s="157" t="s">
        <v>317</v>
      </c>
      <c r="U138" s="209">
        <f t="shared" si="26"/>
        <v>41.666666666666664</v>
      </c>
      <c r="V138" s="194">
        <f t="shared" si="27"/>
        <v>29.166666666666664</v>
      </c>
      <c r="W138" s="194">
        <f t="shared" si="28"/>
        <v>33.333333333333329</v>
      </c>
      <c r="X138" s="195">
        <f t="shared" si="29"/>
        <v>62.499999999999993</v>
      </c>
      <c r="Y138" s="150"/>
      <c r="Z138" s="150"/>
      <c r="AA138" s="150"/>
      <c r="AB138" s="150"/>
      <c r="AC138" s="150"/>
      <c r="AD138" s="150"/>
      <c r="AE138" s="150"/>
      <c r="AF138" s="213"/>
      <c r="AG138" s="213"/>
      <c r="AH138" s="213"/>
    </row>
    <row r="139" spans="2:34" s="149" customFormat="1" ht="42" customHeight="1" x14ac:dyDescent="0.25">
      <c r="B139" s="215">
        <v>1</v>
      </c>
      <c r="C139" s="8" t="s">
        <v>95</v>
      </c>
      <c r="D139" s="55"/>
      <c r="E139" s="155"/>
      <c r="F139" s="155"/>
      <c r="G139" s="155"/>
      <c r="H139" s="57" t="s">
        <v>84</v>
      </c>
      <c r="I139" s="57" t="s">
        <v>21</v>
      </c>
      <c r="J139" s="57" t="s">
        <v>93</v>
      </c>
      <c r="K139" s="58"/>
      <c r="L139" s="58"/>
      <c r="M139" s="156" t="s">
        <v>756</v>
      </c>
      <c r="N139" s="156" t="s">
        <v>233</v>
      </c>
      <c r="O139" s="26">
        <f t="shared" si="25"/>
        <v>500000</v>
      </c>
      <c r="P139" s="143">
        <v>500000</v>
      </c>
      <c r="Q139" s="62"/>
      <c r="R139" s="62"/>
      <c r="S139" s="75"/>
      <c r="T139" s="157" t="s">
        <v>317</v>
      </c>
      <c r="U139" s="209">
        <f t="shared" si="26"/>
        <v>41.666666666666664</v>
      </c>
      <c r="V139" s="194">
        <f t="shared" si="27"/>
        <v>29.166666666666664</v>
      </c>
      <c r="W139" s="194">
        <f t="shared" si="28"/>
        <v>33.333333333333329</v>
      </c>
      <c r="X139" s="195">
        <f t="shared" si="29"/>
        <v>62.499999999999993</v>
      </c>
      <c r="Y139" s="150"/>
      <c r="Z139" s="150"/>
      <c r="AA139" s="150"/>
      <c r="AB139" s="150"/>
      <c r="AC139" s="150"/>
      <c r="AD139" s="150"/>
      <c r="AE139" s="150"/>
      <c r="AF139" s="213"/>
      <c r="AG139" s="213"/>
      <c r="AH139" s="213"/>
    </row>
    <row r="140" spans="2:34" s="149" customFormat="1" ht="42" customHeight="1" x14ac:dyDescent="0.25">
      <c r="B140" s="215">
        <v>1</v>
      </c>
      <c r="C140" s="8" t="s">
        <v>95</v>
      </c>
      <c r="D140" s="55"/>
      <c r="E140" s="155"/>
      <c r="F140" s="155"/>
      <c r="G140" s="155"/>
      <c r="H140" s="57" t="s">
        <v>84</v>
      </c>
      <c r="I140" s="57" t="s">
        <v>21</v>
      </c>
      <c r="J140" s="57" t="s">
        <v>93</v>
      </c>
      <c r="K140" s="58"/>
      <c r="L140" s="58"/>
      <c r="M140" s="156" t="s">
        <v>757</v>
      </c>
      <c r="N140" s="156" t="s">
        <v>758</v>
      </c>
      <c r="O140" s="26">
        <f t="shared" si="25"/>
        <v>1000000</v>
      </c>
      <c r="P140" s="143">
        <v>1000000</v>
      </c>
      <c r="Q140" s="62"/>
      <c r="R140" s="62"/>
      <c r="S140" s="75"/>
      <c r="T140" s="157" t="s">
        <v>317</v>
      </c>
      <c r="U140" s="209">
        <f t="shared" si="26"/>
        <v>83.333333333333329</v>
      </c>
      <c r="V140" s="194">
        <f t="shared" si="27"/>
        <v>58.333333333333329</v>
      </c>
      <c r="W140" s="194">
        <f t="shared" si="28"/>
        <v>66.666666666666657</v>
      </c>
      <c r="X140" s="195">
        <f t="shared" si="29"/>
        <v>124.99999999999999</v>
      </c>
      <c r="Y140" s="150"/>
      <c r="Z140" s="150"/>
      <c r="AA140" s="150"/>
      <c r="AB140" s="150"/>
      <c r="AC140" s="150"/>
      <c r="AD140" s="150"/>
      <c r="AE140" s="150"/>
      <c r="AF140" s="213"/>
      <c r="AG140" s="213"/>
      <c r="AH140" s="213"/>
    </row>
    <row r="141" spans="2:34" s="149" customFormat="1" ht="42" customHeight="1" x14ac:dyDescent="0.25">
      <c r="B141" s="215">
        <v>1</v>
      </c>
      <c r="C141" s="8" t="s">
        <v>95</v>
      </c>
      <c r="D141" s="55"/>
      <c r="E141" s="155"/>
      <c r="F141" s="155"/>
      <c r="G141" s="155"/>
      <c r="H141" s="57" t="s">
        <v>84</v>
      </c>
      <c r="I141" s="57" t="s">
        <v>21</v>
      </c>
      <c r="J141" s="57" t="s">
        <v>93</v>
      </c>
      <c r="K141" s="58"/>
      <c r="L141" s="58"/>
      <c r="M141" s="156" t="s">
        <v>759</v>
      </c>
      <c r="N141" s="156" t="s">
        <v>203</v>
      </c>
      <c r="O141" s="26">
        <f t="shared" si="25"/>
        <v>1000000</v>
      </c>
      <c r="P141" s="143">
        <v>1000000</v>
      </c>
      <c r="Q141" s="62"/>
      <c r="R141" s="62"/>
      <c r="S141" s="75"/>
      <c r="T141" s="157" t="s">
        <v>317</v>
      </c>
      <c r="U141" s="209">
        <f t="shared" si="26"/>
        <v>83.333333333333329</v>
      </c>
      <c r="V141" s="194">
        <f t="shared" si="27"/>
        <v>58.333333333333329</v>
      </c>
      <c r="W141" s="194">
        <f t="shared" si="28"/>
        <v>66.666666666666657</v>
      </c>
      <c r="X141" s="195">
        <f t="shared" si="29"/>
        <v>124.99999999999999</v>
      </c>
      <c r="Y141" s="150"/>
      <c r="Z141" s="150"/>
      <c r="AA141" s="150"/>
      <c r="AB141" s="150"/>
      <c r="AC141" s="150"/>
      <c r="AD141" s="150"/>
      <c r="AE141" s="150"/>
      <c r="AF141" s="213"/>
      <c r="AG141" s="213"/>
      <c r="AH141" s="213"/>
    </row>
    <row r="142" spans="2:34" s="149" customFormat="1" ht="42" customHeight="1" x14ac:dyDescent="0.25">
      <c r="B142" s="215">
        <v>1</v>
      </c>
      <c r="C142" s="8" t="s">
        <v>95</v>
      </c>
      <c r="D142" s="55"/>
      <c r="E142" s="155"/>
      <c r="F142" s="155"/>
      <c r="G142" s="155"/>
      <c r="H142" s="57" t="s">
        <v>84</v>
      </c>
      <c r="I142" s="57" t="s">
        <v>21</v>
      </c>
      <c r="J142" s="57" t="s">
        <v>93</v>
      </c>
      <c r="K142" s="58"/>
      <c r="L142" s="58"/>
      <c r="M142" s="156" t="s">
        <v>760</v>
      </c>
      <c r="N142" s="156" t="s">
        <v>761</v>
      </c>
      <c r="O142" s="26">
        <f t="shared" si="25"/>
        <v>1100000</v>
      </c>
      <c r="P142" s="143">
        <v>1100000</v>
      </c>
      <c r="Q142" s="62"/>
      <c r="R142" s="62"/>
      <c r="S142" s="75"/>
      <c r="T142" s="157" t="s">
        <v>317</v>
      </c>
      <c r="U142" s="209">
        <f t="shared" si="26"/>
        <v>91.666666666666671</v>
      </c>
      <c r="V142" s="194">
        <f t="shared" si="27"/>
        <v>64.166666666666671</v>
      </c>
      <c r="W142" s="194">
        <f t="shared" si="28"/>
        <v>73.333333333333343</v>
      </c>
      <c r="X142" s="66">
        <f t="shared" si="29"/>
        <v>137.5</v>
      </c>
      <c r="Y142" s="150"/>
      <c r="Z142" s="150"/>
      <c r="AA142" s="150"/>
      <c r="AB142" s="150"/>
      <c r="AC142" s="150"/>
      <c r="AD142" s="150"/>
      <c r="AE142" s="150"/>
      <c r="AF142" s="213"/>
      <c r="AG142" s="213"/>
      <c r="AH142" s="213"/>
    </row>
    <row r="143" spans="2:34" s="149" customFormat="1" ht="42" customHeight="1" x14ac:dyDescent="0.25">
      <c r="B143" s="215">
        <v>1</v>
      </c>
      <c r="C143" s="8" t="s">
        <v>95</v>
      </c>
      <c r="D143" s="55"/>
      <c r="E143" s="155"/>
      <c r="F143" s="155"/>
      <c r="G143" s="155"/>
      <c r="H143" s="57" t="s">
        <v>84</v>
      </c>
      <c r="I143" s="57" t="s">
        <v>21</v>
      </c>
      <c r="J143" s="57" t="s">
        <v>93</v>
      </c>
      <c r="K143" s="58"/>
      <c r="L143" s="58"/>
      <c r="M143" s="156" t="s">
        <v>762</v>
      </c>
      <c r="N143" s="156" t="s">
        <v>238</v>
      </c>
      <c r="O143" s="26">
        <f t="shared" si="25"/>
        <v>1400000</v>
      </c>
      <c r="P143" s="143">
        <v>1400000</v>
      </c>
      <c r="Q143" s="62"/>
      <c r="R143" s="62"/>
      <c r="S143" s="75"/>
      <c r="T143" s="157" t="s">
        <v>317</v>
      </c>
      <c r="U143" s="209">
        <f t="shared" si="26"/>
        <v>116.66666666666667</v>
      </c>
      <c r="V143" s="194">
        <f t="shared" si="27"/>
        <v>81.666666666666671</v>
      </c>
      <c r="W143" s="194">
        <f t="shared" si="28"/>
        <v>93.333333333333343</v>
      </c>
      <c r="X143" s="195">
        <f t="shared" si="29"/>
        <v>175</v>
      </c>
      <c r="Y143" s="150"/>
      <c r="Z143" s="150"/>
      <c r="AA143" s="150"/>
      <c r="AB143" s="150"/>
      <c r="AC143" s="150"/>
      <c r="AD143" s="150"/>
      <c r="AE143" s="150"/>
      <c r="AF143" s="213"/>
      <c r="AG143" s="213"/>
      <c r="AH143" s="213"/>
    </row>
    <row r="144" spans="2:34" s="149" customFormat="1" ht="42" customHeight="1" x14ac:dyDescent="0.25">
      <c r="B144" s="215">
        <v>1</v>
      </c>
      <c r="C144" s="8" t="s">
        <v>95</v>
      </c>
      <c r="D144" s="55"/>
      <c r="E144" s="155"/>
      <c r="F144" s="155"/>
      <c r="G144" s="155"/>
      <c r="H144" s="57" t="s">
        <v>84</v>
      </c>
      <c r="I144" s="57" t="s">
        <v>21</v>
      </c>
      <c r="J144" s="57" t="s">
        <v>93</v>
      </c>
      <c r="K144" s="58"/>
      <c r="L144" s="58"/>
      <c r="M144" s="156" t="s">
        <v>763</v>
      </c>
      <c r="N144" s="156" t="s">
        <v>238</v>
      </c>
      <c r="O144" s="26">
        <f t="shared" si="25"/>
        <v>1000000</v>
      </c>
      <c r="P144" s="143">
        <v>1000000</v>
      </c>
      <c r="Q144" s="62"/>
      <c r="R144" s="62"/>
      <c r="S144" s="75"/>
      <c r="T144" s="157" t="s">
        <v>317</v>
      </c>
      <c r="U144" s="209">
        <f t="shared" si="26"/>
        <v>83.333333333333329</v>
      </c>
      <c r="V144" s="194">
        <f t="shared" si="27"/>
        <v>58.333333333333329</v>
      </c>
      <c r="W144" s="194">
        <f t="shared" si="28"/>
        <v>66.666666666666657</v>
      </c>
      <c r="X144" s="195">
        <f t="shared" si="29"/>
        <v>124.99999999999999</v>
      </c>
      <c r="Y144" s="150"/>
      <c r="Z144" s="150"/>
      <c r="AA144" s="150"/>
      <c r="AB144" s="150"/>
      <c r="AC144" s="150"/>
      <c r="AD144" s="150"/>
      <c r="AE144" s="150"/>
      <c r="AF144" s="213"/>
      <c r="AG144" s="213"/>
      <c r="AH144" s="213"/>
    </row>
    <row r="145" spans="2:34" s="149" customFormat="1" ht="42" customHeight="1" x14ac:dyDescent="0.25">
      <c r="B145" s="215">
        <v>1</v>
      </c>
      <c r="C145" s="8" t="s">
        <v>95</v>
      </c>
      <c r="D145" s="55"/>
      <c r="E145" s="155"/>
      <c r="F145" s="155"/>
      <c r="G145" s="155"/>
      <c r="H145" s="57" t="s">
        <v>84</v>
      </c>
      <c r="I145" s="57" t="s">
        <v>21</v>
      </c>
      <c r="J145" s="57" t="s">
        <v>93</v>
      </c>
      <c r="K145" s="58"/>
      <c r="L145" s="58"/>
      <c r="M145" s="156" t="s">
        <v>954</v>
      </c>
      <c r="N145" s="156" t="s">
        <v>764</v>
      </c>
      <c r="O145" s="26">
        <f t="shared" si="25"/>
        <v>1600000</v>
      </c>
      <c r="P145" s="143">
        <v>1600000</v>
      </c>
      <c r="Q145" s="62"/>
      <c r="R145" s="62"/>
      <c r="S145" s="75"/>
      <c r="T145" s="157" t="s">
        <v>317</v>
      </c>
      <c r="U145" s="209">
        <f t="shared" si="26"/>
        <v>133.33333333333334</v>
      </c>
      <c r="V145" s="194">
        <f t="shared" si="27"/>
        <v>93.333333333333343</v>
      </c>
      <c r="W145" s="194">
        <f t="shared" si="28"/>
        <v>106.66666666666667</v>
      </c>
      <c r="X145" s="66">
        <f t="shared" si="29"/>
        <v>200</v>
      </c>
      <c r="Y145" s="150"/>
      <c r="Z145" s="150"/>
      <c r="AA145" s="150"/>
      <c r="AB145" s="150"/>
      <c r="AC145" s="150"/>
      <c r="AD145" s="150"/>
      <c r="AE145" s="150"/>
      <c r="AF145" s="213"/>
      <c r="AG145" s="213"/>
      <c r="AH145" s="213"/>
    </row>
    <row r="146" spans="2:34" s="149" customFormat="1" ht="42" customHeight="1" x14ac:dyDescent="0.25">
      <c r="B146" s="215">
        <v>1</v>
      </c>
      <c r="C146" s="8" t="s">
        <v>95</v>
      </c>
      <c r="D146" s="55"/>
      <c r="E146" s="155"/>
      <c r="F146" s="155"/>
      <c r="G146" s="155"/>
      <c r="H146" s="57" t="s">
        <v>84</v>
      </c>
      <c r="I146" s="57" t="s">
        <v>21</v>
      </c>
      <c r="J146" s="57" t="s">
        <v>93</v>
      </c>
      <c r="K146" s="58"/>
      <c r="L146" s="58"/>
      <c r="M146" s="156" t="s">
        <v>768</v>
      </c>
      <c r="N146" s="156" t="s">
        <v>764</v>
      </c>
      <c r="O146" s="26">
        <f t="shared" si="25"/>
        <v>1300000</v>
      </c>
      <c r="P146" s="143">
        <v>1300000</v>
      </c>
      <c r="Q146" s="62"/>
      <c r="R146" s="62"/>
      <c r="S146" s="75"/>
      <c r="T146" s="157" t="s">
        <v>317</v>
      </c>
      <c r="U146" s="209">
        <f t="shared" si="26"/>
        <v>108.33333333333333</v>
      </c>
      <c r="V146" s="194">
        <f t="shared" si="27"/>
        <v>75.833333333333329</v>
      </c>
      <c r="W146" s="194">
        <f t="shared" si="28"/>
        <v>86.666666666666657</v>
      </c>
      <c r="X146" s="195">
        <f t="shared" si="29"/>
        <v>162.5</v>
      </c>
      <c r="Y146" s="150"/>
      <c r="Z146" s="150"/>
      <c r="AA146" s="150"/>
      <c r="AB146" s="150"/>
      <c r="AC146" s="150"/>
      <c r="AD146" s="150"/>
      <c r="AE146" s="150"/>
      <c r="AF146" s="213"/>
      <c r="AG146" s="213"/>
      <c r="AH146" s="213"/>
    </row>
    <row r="147" spans="2:34" s="149" customFormat="1" ht="42" customHeight="1" x14ac:dyDescent="0.25">
      <c r="B147" s="215">
        <v>1</v>
      </c>
      <c r="C147" s="8" t="s">
        <v>95</v>
      </c>
      <c r="D147" s="55"/>
      <c r="E147" s="155"/>
      <c r="F147" s="155"/>
      <c r="G147" s="155"/>
      <c r="H147" s="57" t="s">
        <v>84</v>
      </c>
      <c r="I147" s="57" t="s">
        <v>21</v>
      </c>
      <c r="J147" s="57" t="s">
        <v>93</v>
      </c>
      <c r="K147" s="58"/>
      <c r="L147" s="58"/>
      <c r="M147" s="156" t="s">
        <v>773</v>
      </c>
      <c r="N147" s="156" t="s">
        <v>118</v>
      </c>
      <c r="O147" s="26">
        <f t="shared" si="25"/>
        <v>1000000</v>
      </c>
      <c r="P147" s="143">
        <v>1000000</v>
      </c>
      <c r="Q147" s="62"/>
      <c r="R147" s="62"/>
      <c r="S147" s="75"/>
      <c r="T147" s="157" t="s">
        <v>317</v>
      </c>
      <c r="U147" s="209">
        <f t="shared" si="26"/>
        <v>83.333333333333329</v>
      </c>
      <c r="V147" s="194">
        <f t="shared" si="27"/>
        <v>58.333333333333329</v>
      </c>
      <c r="W147" s="194">
        <f t="shared" si="28"/>
        <v>66.666666666666657</v>
      </c>
      <c r="X147" s="195">
        <f t="shared" si="29"/>
        <v>124.99999999999999</v>
      </c>
      <c r="Y147" s="150"/>
      <c r="Z147" s="150"/>
      <c r="AA147" s="150"/>
      <c r="AB147" s="150"/>
      <c r="AC147" s="150"/>
      <c r="AD147" s="150"/>
      <c r="AE147" s="150"/>
      <c r="AF147" s="213"/>
      <c r="AG147" s="213"/>
      <c r="AH147" s="213"/>
    </row>
    <row r="148" spans="2:34" ht="42" customHeight="1" x14ac:dyDescent="0.25">
      <c r="B148" s="215">
        <v>1</v>
      </c>
      <c r="C148" s="8" t="s">
        <v>95</v>
      </c>
      <c r="D148" s="55"/>
      <c r="E148" s="155"/>
      <c r="F148" s="155"/>
      <c r="G148" s="155"/>
      <c r="H148" s="57" t="s">
        <v>84</v>
      </c>
      <c r="I148" s="57" t="s">
        <v>21</v>
      </c>
      <c r="J148" s="57" t="s">
        <v>93</v>
      </c>
      <c r="K148" s="58"/>
      <c r="L148" s="58"/>
      <c r="M148" s="59" t="s">
        <v>161</v>
      </c>
      <c r="N148" s="59" t="s">
        <v>137</v>
      </c>
      <c r="O148" s="26">
        <f>P148</f>
        <v>1000000</v>
      </c>
      <c r="P148" s="143">
        <v>1000000</v>
      </c>
      <c r="Q148" s="62"/>
      <c r="R148" s="62"/>
      <c r="S148" s="75"/>
      <c r="T148" s="63" t="s">
        <v>317</v>
      </c>
      <c r="U148" s="209">
        <f t="shared" si="26"/>
        <v>83.333333333333329</v>
      </c>
      <c r="V148" s="194">
        <f t="shared" si="27"/>
        <v>58.333333333333329</v>
      </c>
      <c r="W148" s="194">
        <f t="shared" si="28"/>
        <v>66.666666666666657</v>
      </c>
      <c r="X148" s="195">
        <f t="shared" si="29"/>
        <v>124.99999999999999</v>
      </c>
    </row>
    <row r="149" spans="2:34" ht="42" customHeight="1" x14ac:dyDescent="0.25">
      <c r="B149" s="215">
        <v>1</v>
      </c>
      <c r="C149" s="8" t="s">
        <v>95</v>
      </c>
      <c r="D149" s="55"/>
      <c r="E149" s="155"/>
      <c r="F149" s="155"/>
      <c r="G149" s="155"/>
      <c r="H149" s="57" t="s">
        <v>84</v>
      </c>
      <c r="I149" s="57" t="s">
        <v>21</v>
      </c>
      <c r="J149" s="57" t="s">
        <v>93</v>
      </c>
      <c r="K149" s="58"/>
      <c r="L149" s="58"/>
      <c r="M149" s="59" t="s">
        <v>772</v>
      </c>
      <c r="N149" s="59" t="s">
        <v>137</v>
      </c>
      <c r="O149" s="26">
        <f t="shared" ref="O149:O150" si="31">P149</f>
        <v>500000</v>
      </c>
      <c r="P149" s="143">
        <v>500000</v>
      </c>
      <c r="Q149" s="62"/>
      <c r="R149" s="62"/>
      <c r="S149" s="75"/>
      <c r="T149" s="63" t="s">
        <v>317</v>
      </c>
      <c r="U149" s="209">
        <f t="shared" si="26"/>
        <v>41.666666666666664</v>
      </c>
      <c r="V149" s="194">
        <f t="shared" si="27"/>
        <v>29.166666666666664</v>
      </c>
      <c r="W149" s="194">
        <f t="shared" si="28"/>
        <v>33.333333333333329</v>
      </c>
      <c r="X149" s="195">
        <f t="shared" si="29"/>
        <v>62.499999999999993</v>
      </c>
    </row>
    <row r="150" spans="2:34" s="149" customFormat="1" ht="42" customHeight="1" x14ac:dyDescent="0.25">
      <c r="B150" s="215">
        <v>1</v>
      </c>
      <c r="C150" s="8" t="s">
        <v>95</v>
      </c>
      <c r="D150" s="55"/>
      <c r="E150" s="155"/>
      <c r="F150" s="155"/>
      <c r="G150" s="155"/>
      <c r="H150" s="57" t="s">
        <v>84</v>
      </c>
      <c r="I150" s="57" t="s">
        <v>21</v>
      </c>
      <c r="J150" s="57" t="s">
        <v>93</v>
      </c>
      <c r="K150" s="58"/>
      <c r="L150" s="58"/>
      <c r="M150" s="156" t="s">
        <v>774</v>
      </c>
      <c r="N150" s="156" t="s">
        <v>595</v>
      </c>
      <c r="O150" s="26">
        <f t="shared" si="31"/>
        <v>1000000</v>
      </c>
      <c r="P150" s="143">
        <v>1000000</v>
      </c>
      <c r="Q150" s="62"/>
      <c r="R150" s="62"/>
      <c r="S150" s="75"/>
      <c r="T150" s="157" t="s">
        <v>317</v>
      </c>
      <c r="U150" s="209">
        <f t="shared" si="26"/>
        <v>83.333333333333329</v>
      </c>
      <c r="V150" s="194">
        <f t="shared" si="27"/>
        <v>58.333333333333329</v>
      </c>
      <c r="W150" s="194">
        <f t="shared" si="28"/>
        <v>66.666666666666657</v>
      </c>
      <c r="X150" s="195">
        <f t="shared" si="29"/>
        <v>124.99999999999999</v>
      </c>
      <c r="Y150" s="150"/>
      <c r="Z150" s="150"/>
      <c r="AA150" s="150"/>
      <c r="AB150" s="150"/>
      <c r="AC150" s="150"/>
      <c r="AD150" s="150"/>
      <c r="AE150" s="150"/>
      <c r="AF150" s="213"/>
      <c r="AG150" s="213"/>
      <c r="AH150" s="213"/>
    </row>
    <row r="151" spans="2:34" s="149" customFormat="1" ht="42" customHeight="1" x14ac:dyDescent="0.25">
      <c r="B151" s="215">
        <v>1</v>
      </c>
      <c r="C151" s="8" t="s">
        <v>95</v>
      </c>
      <c r="D151" s="55"/>
      <c r="E151" s="155"/>
      <c r="F151" s="155"/>
      <c r="G151" s="155"/>
      <c r="H151" s="57" t="s">
        <v>84</v>
      </c>
      <c r="I151" s="57" t="s">
        <v>21</v>
      </c>
      <c r="J151" s="57" t="s">
        <v>93</v>
      </c>
      <c r="K151" s="58"/>
      <c r="L151" s="58"/>
      <c r="M151" s="156" t="s">
        <v>775</v>
      </c>
      <c r="N151" s="156" t="s">
        <v>596</v>
      </c>
      <c r="O151" s="26">
        <f t="shared" ref="O151:O156" si="32">P151</f>
        <v>500000</v>
      </c>
      <c r="P151" s="143">
        <v>500000</v>
      </c>
      <c r="Q151" s="62"/>
      <c r="R151" s="62"/>
      <c r="S151" s="75"/>
      <c r="T151" s="157" t="s">
        <v>317</v>
      </c>
      <c r="U151" s="209">
        <f t="shared" si="26"/>
        <v>41.666666666666664</v>
      </c>
      <c r="V151" s="194">
        <f t="shared" si="27"/>
        <v>29.166666666666664</v>
      </c>
      <c r="W151" s="194">
        <f t="shared" si="28"/>
        <v>33.333333333333329</v>
      </c>
      <c r="X151" s="195">
        <f t="shared" si="29"/>
        <v>62.499999999999993</v>
      </c>
      <c r="Y151" s="150"/>
      <c r="Z151" s="150"/>
      <c r="AA151" s="150"/>
      <c r="AB151" s="150"/>
      <c r="AC151" s="150"/>
      <c r="AD151" s="150"/>
      <c r="AE151" s="150"/>
      <c r="AF151" s="213"/>
      <c r="AG151" s="213"/>
      <c r="AH151" s="213"/>
    </row>
    <row r="152" spans="2:34" s="149" customFormat="1" ht="42" customHeight="1" x14ac:dyDescent="0.25">
      <c r="B152" s="215">
        <v>1</v>
      </c>
      <c r="C152" s="8" t="s">
        <v>95</v>
      </c>
      <c r="D152" s="55"/>
      <c r="E152" s="155"/>
      <c r="F152" s="155"/>
      <c r="G152" s="155"/>
      <c r="H152" s="57" t="s">
        <v>84</v>
      </c>
      <c r="I152" s="57" t="s">
        <v>21</v>
      </c>
      <c r="J152" s="57" t="s">
        <v>93</v>
      </c>
      <c r="K152" s="58"/>
      <c r="L152" s="58"/>
      <c r="M152" s="156" t="s">
        <v>776</v>
      </c>
      <c r="N152" s="156" t="s">
        <v>597</v>
      </c>
      <c r="O152" s="26">
        <f t="shared" si="32"/>
        <v>1000000</v>
      </c>
      <c r="P152" s="143">
        <v>1000000</v>
      </c>
      <c r="Q152" s="62"/>
      <c r="R152" s="62"/>
      <c r="S152" s="75"/>
      <c r="T152" s="157" t="s">
        <v>317</v>
      </c>
      <c r="U152" s="209">
        <f t="shared" si="26"/>
        <v>83.333333333333329</v>
      </c>
      <c r="V152" s="194">
        <f t="shared" si="27"/>
        <v>58.333333333333329</v>
      </c>
      <c r="W152" s="194">
        <f t="shared" si="28"/>
        <v>66.666666666666657</v>
      </c>
      <c r="X152" s="195">
        <f t="shared" si="29"/>
        <v>124.99999999999999</v>
      </c>
      <c r="Y152" s="150"/>
      <c r="Z152" s="150"/>
      <c r="AA152" s="150"/>
      <c r="AB152" s="150"/>
      <c r="AC152" s="150"/>
      <c r="AD152" s="150"/>
      <c r="AE152" s="150"/>
      <c r="AF152" s="213"/>
      <c r="AG152" s="213"/>
      <c r="AH152" s="213"/>
    </row>
    <row r="153" spans="2:34" s="149" customFormat="1" ht="42" customHeight="1" x14ac:dyDescent="0.25">
      <c r="B153" s="215">
        <v>1</v>
      </c>
      <c r="C153" s="8" t="s">
        <v>95</v>
      </c>
      <c r="D153" s="55"/>
      <c r="E153" s="155"/>
      <c r="F153" s="155"/>
      <c r="G153" s="155"/>
      <c r="H153" s="57" t="s">
        <v>84</v>
      </c>
      <c r="I153" s="57" t="s">
        <v>21</v>
      </c>
      <c r="J153" s="57" t="s">
        <v>93</v>
      </c>
      <c r="K153" s="58"/>
      <c r="L153" s="58"/>
      <c r="M153" s="156" t="s">
        <v>777</v>
      </c>
      <c r="N153" s="156" t="s">
        <v>162</v>
      </c>
      <c r="O153" s="26">
        <f t="shared" si="32"/>
        <v>1000000</v>
      </c>
      <c r="P153" s="143">
        <v>1000000</v>
      </c>
      <c r="Q153" s="62"/>
      <c r="R153" s="62"/>
      <c r="S153" s="75"/>
      <c r="T153" s="157" t="s">
        <v>317</v>
      </c>
      <c r="U153" s="209">
        <f t="shared" si="26"/>
        <v>83.333333333333329</v>
      </c>
      <c r="V153" s="194">
        <f t="shared" si="27"/>
        <v>58.333333333333329</v>
      </c>
      <c r="W153" s="194">
        <f t="shared" si="28"/>
        <v>66.666666666666657</v>
      </c>
      <c r="X153" s="195">
        <f t="shared" si="29"/>
        <v>124.99999999999999</v>
      </c>
      <c r="Y153" s="150"/>
      <c r="Z153" s="150"/>
      <c r="AA153" s="150"/>
      <c r="AB153" s="150"/>
      <c r="AC153" s="150"/>
      <c r="AD153" s="150"/>
      <c r="AE153" s="150"/>
      <c r="AF153" s="213"/>
      <c r="AG153" s="213"/>
      <c r="AH153" s="213"/>
    </row>
    <row r="154" spans="2:34" s="149" customFormat="1" ht="42" customHeight="1" x14ac:dyDescent="0.25">
      <c r="B154" s="215">
        <v>1</v>
      </c>
      <c r="C154" s="8" t="s">
        <v>95</v>
      </c>
      <c r="D154" s="55"/>
      <c r="E154" s="155"/>
      <c r="F154" s="155"/>
      <c r="G154" s="155"/>
      <c r="H154" s="57" t="s">
        <v>84</v>
      </c>
      <c r="I154" s="57" t="s">
        <v>21</v>
      </c>
      <c r="J154" s="57" t="s">
        <v>93</v>
      </c>
      <c r="K154" s="58"/>
      <c r="L154" s="58"/>
      <c r="M154" s="156" t="s">
        <v>778</v>
      </c>
      <c r="N154" s="156" t="s">
        <v>284</v>
      </c>
      <c r="O154" s="26">
        <f t="shared" si="32"/>
        <v>500000</v>
      </c>
      <c r="P154" s="143">
        <v>500000</v>
      </c>
      <c r="Q154" s="62"/>
      <c r="R154" s="62"/>
      <c r="S154" s="75"/>
      <c r="T154" s="157" t="s">
        <v>317</v>
      </c>
      <c r="U154" s="209">
        <f t="shared" si="26"/>
        <v>41.666666666666664</v>
      </c>
      <c r="V154" s="194">
        <f t="shared" si="27"/>
        <v>29.166666666666664</v>
      </c>
      <c r="W154" s="194">
        <f t="shared" si="28"/>
        <v>33.333333333333329</v>
      </c>
      <c r="X154" s="195">
        <f t="shared" si="29"/>
        <v>62.499999999999993</v>
      </c>
      <c r="Y154" s="150"/>
      <c r="Z154" s="150"/>
      <c r="AA154" s="150"/>
      <c r="AB154" s="150"/>
      <c r="AC154" s="150"/>
      <c r="AD154" s="150"/>
      <c r="AE154" s="150"/>
      <c r="AF154" s="213"/>
      <c r="AG154" s="213"/>
      <c r="AH154" s="213"/>
    </row>
    <row r="155" spans="2:34" s="149" customFormat="1" ht="42" customHeight="1" x14ac:dyDescent="0.25">
      <c r="B155" s="215">
        <v>1</v>
      </c>
      <c r="C155" s="8" t="s">
        <v>95</v>
      </c>
      <c r="D155" s="55"/>
      <c r="E155" s="155"/>
      <c r="F155" s="155"/>
      <c r="G155" s="155"/>
      <c r="H155" s="57" t="s">
        <v>84</v>
      </c>
      <c r="I155" s="57" t="s">
        <v>21</v>
      </c>
      <c r="J155" s="57" t="s">
        <v>93</v>
      </c>
      <c r="K155" s="58"/>
      <c r="L155" s="58"/>
      <c r="M155" s="156" t="s">
        <v>779</v>
      </c>
      <c r="N155" s="156" t="s">
        <v>198</v>
      </c>
      <c r="O155" s="26">
        <f t="shared" si="32"/>
        <v>550000</v>
      </c>
      <c r="P155" s="143">
        <v>550000</v>
      </c>
      <c r="Q155" s="62"/>
      <c r="R155" s="62"/>
      <c r="S155" s="75"/>
      <c r="T155" s="157" t="s">
        <v>317</v>
      </c>
      <c r="U155" s="209">
        <f t="shared" si="26"/>
        <v>45.833333333333336</v>
      </c>
      <c r="V155" s="194">
        <f t="shared" si="27"/>
        <v>32.083333333333336</v>
      </c>
      <c r="W155" s="194">
        <f t="shared" si="28"/>
        <v>36.666666666666671</v>
      </c>
      <c r="X155" s="195">
        <f t="shared" si="29"/>
        <v>68.75</v>
      </c>
      <c r="Y155" s="150"/>
      <c r="Z155" s="150"/>
      <c r="AA155" s="150"/>
      <c r="AB155" s="150"/>
      <c r="AC155" s="150"/>
      <c r="AD155" s="150"/>
      <c r="AE155" s="150"/>
      <c r="AF155" s="213"/>
      <c r="AG155" s="213"/>
      <c r="AH155" s="213"/>
    </row>
    <row r="156" spans="2:34" s="149" customFormat="1" ht="42" customHeight="1" x14ac:dyDescent="0.25">
      <c r="B156" s="215">
        <v>1</v>
      </c>
      <c r="C156" s="8" t="s">
        <v>95</v>
      </c>
      <c r="D156" s="55"/>
      <c r="E156" s="155"/>
      <c r="F156" s="155"/>
      <c r="G156" s="155"/>
      <c r="H156" s="57" t="s">
        <v>84</v>
      </c>
      <c r="I156" s="57" t="s">
        <v>21</v>
      </c>
      <c r="J156" s="57" t="s">
        <v>93</v>
      </c>
      <c r="K156" s="58"/>
      <c r="L156" s="58"/>
      <c r="M156" s="156" t="s">
        <v>780</v>
      </c>
      <c r="N156" s="156" t="s">
        <v>242</v>
      </c>
      <c r="O156" s="26">
        <f t="shared" si="32"/>
        <v>1200000</v>
      </c>
      <c r="P156" s="143">
        <v>1200000</v>
      </c>
      <c r="Q156" s="62"/>
      <c r="R156" s="62"/>
      <c r="S156" s="75"/>
      <c r="T156" s="157" t="s">
        <v>317</v>
      </c>
      <c r="U156" s="210">
        <f t="shared" si="26"/>
        <v>100</v>
      </c>
      <c r="V156" s="65">
        <f t="shared" si="27"/>
        <v>70</v>
      </c>
      <c r="W156" s="65">
        <f t="shared" si="28"/>
        <v>80</v>
      </c>
      <c r="X156" s="66">
        <f t="shared" si="29"/>
        <v>150</v>
      </c>
      <c r="Y156" s="150"/>
      <c r="Z156" s="150"/>
      <c r="AA156" s="150"/>
      <c r="AB156" s="150"/>
      <c r="AC156" s="150"/>
      <c r="AD156" s="150"/>
      <c r="AE156" s="150"/>
      <c r="AF156" s="213"/>
      <c r="AG156" s="213"/>
      <c r="AH156" s="213"/>
    </row>
    <row r="157" spans="2:34" s="149" customFormat="1" ht="42" customHeight="1" x14ac:dyDescent="0.25">
      <c r="B157" s="215">
        <v>1</v>
      </c>
      <c r="C157" s="8" t="s">
        <v>95</v>
      </c>
      <c r="D157" s="55"/>
      <c r="E157" s="155"/>
      <c r="F157" s="155"/>
      <c r="G157" s="155"/>
      <c r="H157" s="57" t="s">
        <v>84</v>
      </c>
      <c r="I157" s="57" t="s">
        <v>21</v>
      </c>
      <c r="J157" s="57" t="s">
        <v>93</v>
      </c>
      <c r="K157" s="58"/>
      <c r="L157" s="58"/>
      <c r="M157" s="156" t="s">
        <v>781</v>
      </c>
      <c r="N157" s="156" t="s">
        <v>242</v>
      </c>
      <c r="O157" s="26">
        <f>P157</f>
        <v>1000000</v>
      </c>
      <c r="P157" s="143">
        <v>1000000</v>
      </c>
      <c r="Q157" s="62"/>
      <c r="R157" s="62"/>
      <c r="S157" s="75"/>
      <c r="T157" s="157" t="s">
        <v>317</v>
      </c>
      <c r="U157" s="209">
        <f t="shared" si="26"/>
        <v>83.333333333333329</v>
      </c>
      <c r="V157" s="194">
        <f t="shared" si="27"/>
        <v>58.333333333333329</v>
      </c>
      <c r="W157" s="194">
        <f t="shared" si="28"/>
        <v>66.666666666666657</v>
      </c>
      <c r="X157" s="195">
        <f t="shared" si="29"/>
        <v>124.99999999999999</v>
      </c>
      <c r="Y157" s="150"/>
      <c r="Z157" s="150"/>
      <c r="AA157" s="150"/>
      <c r="AB157" s="150"/>
      <c r="AC157" s="150"/>
      <c r="AD157" s="150"/>
      <c r="AE157" s="150"/>
      <c r="AF157" s="213"/>
      <c r="AG157" s="213"/>
      <c r="AH157" s="213"/>
    </row>
    <row r="158" spans="2:34" s="149" customFormat="1" ht="42" customHeight="1" x14ac:dyDescent="0.25">
      <c r="B158" s="215">
        <v>1</v>
      </c>
      <c r="C158" s="8" t="s">
        <v>95</v>
      </c>
      <c r="D158" s="55"/>
      <c r="E158" s="155"/>
      <c r="F158" s="155"/>
      <c r="G158" s="155"/>
      <c r="H158" s="57" t="s">
        <v>84</v>
      </c>
      <c r="I158" s="57" t="s">
        <v>21</v>
      </c>
      <c r="J158" s="57" t="s">
        <v>93</v>
      </c>
      <c r="K158" s="58"/>
      <c r="L158" s="58"/>
      <c r="M158" s="156" t="s">
        <v>731</v>
      </c>
      <c r="N158" s="156" t="s">
        <v>138</v>
      </c>
      <c r="O158" s="26">
        <f>P158</f>
        <v>700000</v>
      </c>
      <c r="P158" s="143">
        <v>700000</v>
      </c>
      <c r="Q158" s="62"/>
      <c r="R158" s="62"/>
      <c r="S158" s="75"/>
      <c r="T158" s="157" t="s">
        <v>317</v>
      </c>
      <c r="U158" s="209">
        <f t="shared" si="26"/>
        <v>58.333333333333336</v>
      </c>
      <c r="V158" s="194">
        <f t="shared" si="27"/>
        <v>40.833333333333336</v>
      </c>
      <c r="W158" s="194">
        <f t="shared" si="28"/>
        <v>46.666666666666671</v>
      </c>
      <c r="X158" s="195">
        <f t="shared" si="29"/>
        <v>87.5</v>
      </c>
      <c r="Y158" s="150"/>
      <c r="Z158" s="150"/>
      <c r="AA158" s="150"/>
      <c r="AB158" s="150"/>
      <c r="AC158" s="150"/>
      <c r="AD158" s="150"/>
      <c r="AE158" s="150"/>
      <c r="AF158" s="213"/>
      <c r="AG158" s="213"/>
      <c r="AH158" s="213"/>
    </row>
    <row r="159" spans="2:34" s="149" customFormat="1" ht="42" customHeight="1" x14ac:dyDescent="0.25">
      <c r="B159" s="215">
        <v>1</v>
      </c>
      <c r="C159" s="8" t="s">
        <v>95</v>
      </c>
      <c r="D159" s="55"/>
      <c r="E159" s="155"/>
      <c r="F159" s="155"/>
      <c r="G159" s="155"/>
      <c r="H159" s="57" t="s">
        <v>84</v>
      </c>
      <c r="I159" s="57" t="s">
        <v>21</v>
      </c>
      <c r="J159" s="57" t="s">
        <v>93</v>
      </c>
      <c r="K159" s="58"/>
      <c r="L159" s="58"/>
      <c r="M159" s="156" t="s">
        <v>782</v>
      </c>
      <c r="N159" s="156" t="s">
        <v>210</v>
      </c>
      <c r="O159" s="26">
        <f t="shared" ref="O159:O168" si="33">P159</f>
        <v>1066965.76</v>
      </c>
      <c r="P159" s="143">
        <v>1066965.76</v>
      </c>
      <c r="Q159" s="62"/>
      <c r="R159" s="62"/>
      <c r="S159" s="75"/>
      <c r="T159" s="157" t="s">
        <v>317</v>
      </c>
      <c r="U159" s="209">
        <f t="shared" si="26"/>
        <v>88.913813333333337</v>
      </c>
      <c r="V159" s="194">
        <f t="shared" si="27"/>
        <v>62.239669333333332</v>
      </c>
      <c r="W159" s="194">
        <f t="shared" si="28"/>
        <v>71.131050666666667</v>
      </c>
      <c r="X159" s="195">
        <f t="shared" si="29"/>
        <v>133.37072000000001</v>
      </c>
      <c r="Y159" s="150"/>
      <c r="Z159" s="150"/>
      <c r="AA159" s="150"/>
      <c r="AB159" s="150"/>
      <c r="AC159" s="150"/>
      <c r="AD159" s="150"/>
      <c r="AE159" s="150"/>
      <c r="AF159" s="213"/>
      <c r="AG159" s="213"/>
      <c r="AH159" s="213"/>
    </row>
    <row r="160" spans="2:34" s="149" customFormat="1" ht="42" customHeight="1" x14ac:dyDescent="0.25">
      <c r="B160" s="215">
        <v>1</v>
      </c>
      <c r="C160" s="8" t="s">
        <v>95</v>
      </c>
      <c r="D160" s="55"/>
      <c r="E160" s="155"/>
      <c r="F160" s="155"/>
      <c r="G160" s="155"/>
      <c r="H160" s="57" t="s">
        <v>84</v>
      </c>
      <c r="I160" s="57" t="s">
        <v>21</v>
      </c>
      <c r="J160" s="57" t="s">
        <v>93</v>
      </c>
      <c r="K160" s="58"/>
      <c r="L160" s="58"/>
      <c r="M160" s="156" t="s">
        <v>783</v>
      </c>
      <c r="N160" s="156" t="s">
        <v>241</v>
      </c>
      <c r="O160" s="26">
        <f t="shared" si="33"/>
        <v>1000000</v>
      </c>
      <c r="P160" s="143">
        <v>1000000</v>
      </c>
      <c r="Q160" s="62"/>
      <c r="R160" s="62"/>
      <c r="S160" s="75"/>
      <c r="T160" s="157" t="s">
        <v>317</v>
      </c>
      <c r="U160" s="209">
        <f t="shared" si="26"/>
        <v>83.333333333333329</v>
      </c>
      <c r="V160" s="194">
        <f t="shared" si="27"/>
        <v>58.333333333333329</v>
      </c>
      <c r="W160" s="194">
        <f t="shared" si="28"/>
        <v>66.666666666666657</v>
      </c>
      <c r="X160" s="195">
        <f t="shared" si="29"/>
        <v>124.99999999999999</v>
      </c>
      <c r="Y160" s="150"/>
      <c r="Z160" s="150"/>
      <c r="AA160" s="150"/>
      <c r="AB160" s="150"/>
      <c r="AC160" s="150"/>
      <c r="AD160" s="150"/>
      <c r="AE160" s="150"/>
      <c r="AF160" s="213"/>
      <c r="AG160" s="213"/>
      <c r="AH160" s="213"/>
    </row>
    <row r="161" spans="2:34" s="149" customFormat="1" ht="42" customHeight="1" x14ac:dyDescent="0.25">
      <c r="B161" s="215">
        <v>1</v>
      </c>
      <c r="C161" s="8" t="s">
        <v>95</v>
      </c>
      <c r="D161" s="55"/>
      <c r="E161" s="155"/>
      <c r="F161" s="155"/>
      <c r="G161" s="155"/>
      <c r="H161" s="57" t="s">
        <v>84</v>
      </c>
      <c r="I161" s="57" t="s">
        <v>21</v>
      </c>
      <c r="J161" s="57" t="s">
        <v>93</v>
      </c>
      <c r="K161" s="58"/>
      <c r="L161" s="58"/>
      <c r="M161" s="156" t="s">
        <v>784</v>
      </c>
      <c r="N161" s="156" t="s">
        <v>598</v>
      </c>
      <c r="O161" s="26">
        <f t="shared" si="33"/>
        <v>1000000</v>
      </c>
      <c r="P161" s="143">
        <v>1000000</v>
      </c>
      <c r="Q161" s="62"/>
      <c r="R161" s="62"/>
      <c r="S161" s="75"/>
      <c r="T161" s="157" t="s">
        <v>317</v>
      </c>
      <c r="U161" s="209">
        <f t="shared" si="26"/>
        <v>83.333333333333329</v>
      </c>
      <c r="V161" s="194">
        <f t="shared" si="27"/>
        <v>58.333333333333329</v>
      </c>
      <c r="W161" s="194">
        <f t="shared" si="28"/>
        <v>66.666666666666657</v>
      </c>
      <c r="X161" s="195">
        <f t="shared" si="29"/>
        <v>124.99999999999999</v>
      </c>
      <c r="Y161" s="150"/>
      <c r="Z161" s="150"/>
      <c r="AA161" s="150"/>
      <c r="AB161" s="150"/>
      <c r="AC161" s="150"/>
      <c r="AD161" s="150"/>
      <c r="AE161" s="150"/>
      <c r="AF161" s="213"/>
      <c r="AG161" s="213"/>
      <c r="AH161" s="213"/>
    </row>
    <row r="162" spans="2:34" s="149" customFormat="1" ht="42" customHeight="1" x14ac:dyDescent="0.25">
      <c r="B162" s="215">
        <v>1</v>
      </c>
      <c r="C162" s="8" t="s">
        <v>95</v>
      </c>
      <c r="D162" s="55"/>
      <c r="E162" s="155"/>
      <c r="F162" s="155"/>
      <c r="G162" s="155"/>
      <c r="H162" s="57" t="s">
        <v>84</v>
      </c>
      <c r="I162" s="57" t="s">
        <v>21</v>
      </c>
      <c r="J162" s="57" t="s">
        <v>93</v>
      </c>
      <c r="K162" s="58"/>
      <c r="L162" s="58"/>
      <c r="M162" s="156" t="s">
        <v>785</v>
      </c>
      <c r="N162" s="156" t="s">
        <v>786</v>
      </c>
      <c r="O162" s="26">
        <f t="shared" si="33"/>
        <v>1200000</v>
      </c>
      <c r="P162" s="143">
        <v>1200000</v>
      </c>
      <c r="Q162" s="62"/>
      <c r="R162" s="62"/>
      <c r="S162" s="75"/>
      <c r="T162" s="157" t="s">
        <v>317</v>
      </c>
      <c r="U162" s="210">
        <f t="shared" si="26"/>
        <v>100</v>
      </c>
      <c r="V162" s="65">
        <f t="shared" si="27"/>
        <v>70</v>
      </c>
      <c r="W162" s="65">
        <f t="shared" si="28"/>
        <v>80</v>
      </c>
      <c r="X162" s="66">
        <f t="shared" si="29"/>
        <v>150</v>
      </c>
      <c r="Y162" s="150"/>
      <c r="Z162" s="150"/>
      <c r="AA162" s="150"/>
      <c r="AB162" s="150"/>
      <c r="AC162" s="150"/>
      <c r="AD162" s="150"/>
      <c r="AE162" s="150"/>
      <c r="AF162" s="213"/>
      <c r="AG162" s="213"/>
      <c r="AH162" s="213"/>
    </row>
    <row r="163" spans="2:34" s="149" customFormat="1" ht="42" customHeight="1" x14ac:dyDescent="0.25">
      <c r="B163" s="215">
        <v>1</v>
      </c>
      <c r="C163" s="8" t="s">
        <v>95</v>
      </c>
      <c r="D163" s="55"/>
      <c r="E163" s="155"/>
      <c r="F163" s="155"/>
      <c r="G163" s="155"/>
      <c r="H163" s="57" t="s">
        <v>84</v>
      </c>
      <c r="I163" s="57" t="s">
        <v>21</v>
      </c>
      <c r="J163" s="57" t="s">
        <v>93</v>
      </c>
      <c r="K163" s="58"/>
      <c r="L163" s="58"/>
      <c r="M163" s="156" t="s">
        <v>787</v>
      </c>
      <c r="N163" s="156" t="s">
        <v>245</v>
      </c>
      <c r="O163" s="26">
        <f t="shared" si="33"/>
        <v>1000000</v>
      </c>
      <c r="P163" s="143">
        <v>1000000</v>
      </c>
      <c r="Q163" s="62"/>
      <c r="R163" s="62"/>
      <c r="S163" s="75"/>
      <c r="T163" s="157" t="s">
        <v>317</v>
      </c>
      <c r="U163" s="209">
        <f t="shared" si="26"/>
        <v>83.333333333333329</v>
      </c>
      <c r="V163" s="194">
        <f t="shared" si="27"/>
        <v>58.333333333333329</v>
      </c>
      <c r="W163" s="194">
        <f t="shared" si="28"/>
        <v>66.666666666666657</v>
      </c>
      <c r="X163" s="195">
        <f t="shared" si="29"/>
        <v>124.99999999999999</v>
      </c>
      <c r="Y163" s="150"/>
      <c r="Z163" s="150"/>
      <c r="AA163" s="150"/>
      <c r="AB163" s="150"/>
      <c r="AC163" s="150"/>
      <c r="AD163" s="150"/>
      <c r="AE163" s="150"/>
      <c r="AF163" s="213"/>
      <c r="AG163" s="213"/>
      <c r="AH163" s="213"/>
    </row>
    <row r="164" spans="2:34" s="149" customFormat="1" ht="42" customHeight="1" x14ac:dyDescent="0.25">
      <c r="B164" s="215">
        <v>1</v>
      </c>
      <c r="C164" s="8" t="s">
        <v>95</v>
      </c>
      <c r="D164" s="55"/>
      <c r="E164" s="155"/>
      <c r="F164" s="155"/>
      <c r="G164" s="155"/>
      <c r="H164" s="57" t="s">
        <v>84</v>
      </c>
      <c r="I164" s="57" t="s">
        <v>21</v>
      </c>
      <c r="J164" s="57" t="s">
        <v>93</v>
      </c>
      <c r="K164" s="58"/>
      <c r="L164" s="58"/>
      <c r="M164" s="156" t="s">
        <v>788</v>
      </c>
      <c r="N164" s="156" t="s">
        <v>246</v>
      </c>
      <c r="O164" s="26">
        <f t="shared" si="33"/>
        <v>664773.43000000005</v>
      </c>
      <c r="P164" s="143">
        <v>664773.43000000005</v>
      </c>
      <c r="Q164" s="62"/>
      <c r="R164" s="62"/>
      <c r="S164" s="75"/>
      <c r="T164" s="157" t="s">
        <v>317</v>
      </c>
      <c r="U164" s="209">
        <f t="shared" si="26"/>
        <v>55.397785833333337</v>
      </c>
      <c r="V164" s="194">
        <f t="shared" si="27"/>
        <v>38.77845008333334</v>
      </c>
      <c r="W164" s="194">
        <f t="shared" si="28"/>
        <v>44.31822866666667</v>
      </c>
      <c r="X164" s="195">
        <f t="shared" si="29"/>
        <v>83.096678750000009</v>
      </c>
      <c r="Y164" s="150"/>
      <c r="Z164" s="150"/>
      <c r="AA164" s="150"/>
      <c r="AB164" s="150"/>
      <c r="AC164" s="150"/>
      <c r="AD164" s="150"/>
      <c r="AE164" s="150"/>
      <c r="AF164" s="213"/>
      <c r="AG164" s="213"/>
      <c r="AH164" s="213"/>
    </row>
    <row r="165" spans="2:34" s="149" customFormat="1" ht="42" customHeight="1" x14ac:dyDescent="0.25">
      <c r="B165" s="215">
        <v>1</v>
      </c>
      <c r="C165" s="8" t="s">
        <v>95</v>
      </c>
      <c r="D165" s="55"/>
      <c r="E165" s="155"/>
      <c r="F165" s="155"/>
      <c r="G165" s="155"/>
      <c r="H165" s="57" t="s">
        <v>84</v>
      </c>
      <c r="I165" s="57" t="s">
        <v>21</v>
      </c>
      <c r="J165" s="57" t="s">
        <v>93</v>
      </c>
      <c r="K165" s="58"/>
      <c r="L165" s="58"/>
      <c r="M165" s="156" t="s">
        <v>789</v>
      </c>
      <c r="N165" s="156" t="s">
        <v>250</v>
      </c>
      <c r="O165" s="26">
        <f t="shared" si="33"/>
        <v>1000000</v>
      </c>
      <c r="P165" s="143">
        <v>1000000</v>
      </c>
      <c r="Q165" s="62"/>
      <c r="R165" s="62"/>
      <c r="S165" s="75"/>
      <c r="T165" s="157" t="s">
        <v>317</v>
      </c>
      <c r="U165" s="209">
        <f t="shared" si="26"/>
        <v>83.333333333333329</v>
      </c>
      <c r="V165" s="194">
        <f t="shared" si="27"/>
        <v>58.333333333333329</v>
      </c>
      <c r="W165" s="194">
        <f t="shared" si="28"/>
        <v>66.666666666666657</v>
      </c>
      <c r="X165" s="195">
        <f t="shared" si="29"/>
        <v>124.99999999999999</v>
      </c>
      <c r="Y165" s="150"/>
      <c r="Z165" s="150"/>
      <c r="AA165" s="150"/>
      <c r="AB165" s="150"/>
      <c r="AC165" s="150"/>
      <c r="AD165" s="150"/>
      <c r="AE165" s="150"/>
      <c r="AF165" s="213"/>
      <c r="AG165" s="213"/>
      <c r="AH165" s="213"/>
    </row>
    <row r="166" spans="2:34" s="149" customFormat="1" ht="42" customHeight="1" x14ac:dyDescent="0.25">
      <c r="B166" s="215">
        <v>1</v>
      </c>
      <c r="C166" s="8" t="s">
        <v>95</v>
      </c>
      <c r="D166" s="55"/>
      <c r="E166" s="155"/>
      <c r="F166" s="155"/>
      <c r="G166" s="155"/>
      <c r="H166" s="57" t="s">
        <v>84</v>
      </c>
      <c r="I166" s="57" t="s">
        <v>21</v>
      </c>
      <c r="J166" s="57" t="s">
        <v>93</v>
      </c>
      <c r="K166" s="58"/>
      <c r="L166" s="58"/>
      <c r="M166" s="156" t="s">
        <v>992</v>
      </c>
      <c r="N166" s="156" t="s">
        <v>252</v>
      </c>
      <c r="O166" s="26">
        <f t="shared" si="33"/>
        <v>600000</v>
      </c>
      <c r="P166" s="143">
        <v>600000</v>
      </c>
      <c r="Q166" s="62"/>
      <c r="R166" s="62"/>
      <c r="S166" s="75"/>
      <c r="T166" s="157" t="s">
        <v>317</v>
      </c>
      <c r="U166" s="210">
        <f t="shared" si="26"/>
        <v>50</v>
      </c>
      <c r="V166" s="65">
        <f t="shared" si="27"/>
        <v>35</v>
      </c>
      <c r="W166" s="65">
        <f t="shared" si="28"/>
        <v>40</v>
      </c>
      <c r="X166" s="66">
        <f t="shared" si="29"/>
        <v>75</v>
      </c>
      <c r="Y166" s="150"/>
      <c r="Z166" s="150"/>
      <c r="AA166" s="150"/>
      <c r="AB166" s="150"/>
      <c r="AC166" s="150"/>
      <c r="AD166" s="150"/>
      <c r="AE166" s="150"/>
      <c r="AF166" s="213"/>
      <c r="AG166" s="213"/>
      <c r="AH166" s="213"/>
    </row>
    <row r="167" spans="2:34" s="149" customFormat="1" ht="42" customHeight="1" x14ac:dyDescent="0.25">
      <c r="B167" s="215">
        <v>1</v>
      </c>
      <c r="C167" s="8" t="s">
        <v>95</v>
      </c>
      <c r="D167" s="55"/>
      <c r="E167" s="155"/>
      <c r="F167" s="155"/>
      <c r="G167" s="155"/>
      <c r="H167" s="57" t="s">
        <v>84</v>
      </c>
      <c r="I167" s="57" t="s">
        <v>21</v>
      </c>
      <c r="J167" s="57" t="s">
        <v>93</v>
      </c>
      <c r="K167" s="58"/>
      <c r="L167" s="58"/>
      <c r="M167" s="156" t="s">
        <v>993</v>
      </c>
      <c r="N167" s="156" t="s">
        <v>252</v>
      </c>
      <c r="O167" s="26">
        <f t="shared" ref="O167" si="34">P167</f>
        <v>500000</v>
      </c>
      <c r="P167" s="143">
        <v>500000</v>
      </c>
      <c r="Q167" s="62"/>
      <c r="R167" s="62"/>
      <c r="S167" s="75"/>
      <c r="T167" s="157" t="s">
        <v>317</v>
      </c>
      <c r="U167" s="209">
        <f t="shared" si="26"/>
        <v>41.666666666666664</v>
      </c>
      <c r="V167" s="194">
        <f t="shared" si="27"/>
        <v>29.166666666666664</v>
      </c>
      <c r="W167" s="194">
        <f t="shared" si="28"/>
        <v>33.333333333333329</v>
      </c>
      <c r="X167" s="66">
        <f t="shared" si="29"/>
        <v>62.499999999999993</v>
      </c>
      <c r="Y167" s="150"/>
      <c r="Z167" s="150"/>
      <c r="AA167" s="150"/>
      <c r="AB167" s="150"/>
      <c r="AC167" s="150"/>
      <c r="AD167" s="150"/>
      <c r="AE167" s="150"/>
      <c r="AF167" s="213"/>
      <c r="AG167" s="213"/>
      <c r="AH167" s="213"/>
    </row>
    <row r="168" spans="2:34" s="149" customFormat="1" ht="42" customHeight="1" x14ac:dyDescent="0.25">
      <c r="B168" s="215">
        <v>1</v>
      </c>
      <c r="C168" s="8" t="s">
        <v>95</v>
      </c>
      <c r="D168" s="55"/>
      <c r="E168" s="155"/>
      <c r="F168" s="155"/>
      <c r="G168" s="155"/>
      <c r="H168" s="57" t="s">
        <v>84</v>
      </c>
      <c r="I168" s="57" t="s">
        <v>21</v>
      </c>
      <c r="J168" s="57" t="s">
        <v>93</v>
      </c>
      <c r="K168" s="58"/>
      <c r="L168" s="58"/>
      <c r="M168" s="156" t="s">
        <v>790</v>
      </c>
      <c r="N168" s="156" t="s">
        <v>254</v>
      </c>
      <c r="O168" s="26">
        <f t="shared" si="33"/>
        <v>1150000</v>
      </c>
      <c r="P168" s="143">
        <v>1150000</v>
      </c>
      <c r="Q168" s="62"/>
      <c r="R168" s="62"/>
      <c r="S168" s="75"/>
      <c r="T168" s="157" t="s">
        <v>317</v>
      </c>
      <c r="U168" s="209">
        <f t="shared" si="26"/>
        <v>95.833333333333329</v>
      </c>
      <c r="V168" s="194">
        <f t="shared" si="27"/>
        <v>67.083333333333329</v>
      </c>
      <c r="W168" s="194">
        <f t="shared" si="28"/>
        <v>76.666666666666657</v>
      </c>
      <c r="X168" s="195">
        <f t="shared" si="29"/>
        <v>143.75</v>
      </c>
      <c r="Y168" s="150"/>
      <c r="Z168" s="150"/>
      <c r="AA168" s="150"/>
      <c r="AB168" s="150"/>
      <c r="AC168" s="150"/>
      <c r="AD168" s="150"/>
      <c r="AE168" s="150"/>
      <c r="AF168" s="213"/>
      <c r="AG168" s="213"/>
      <c r="AH168" s="213"/>
    </row>
    <row r="169" spans="2:34" s="149" customFormat="1" ht="42" customHeight="1" x14ac:dyDescent="0.25">
      <c r="B169" s="215">
        <v>1</v>
      </c>
      <c r="C169" s="8" t="s">
        <v>95</v>
      </c>
      <c r="D169" s="55"/>
      <c r="E169" s="155"/>
      <c r="F169" s="155"/>
      <c r="G169" s="155"/>
      <c r="H169" s="57" t="s">
        <v>84</v>
      </c>
      <c r="I169" s="57" t="s">
        <v>21</v>
      </c>
      <c r="J169" s="57" t="s">
        <v>93</v>
      </c>
      <c r="K169" s="58"/>
      <c r="L169" s="58"/>
      <c r="M169" s="156" t="s">
        <v>791</v>
      </c>
      <c r="N169" s="156" t="s">
        <v>255</v>
      </c>
      <c r="O169" s="26">
        <f t="shared" ref="O169:O185" si="35">P169</f>
        <v>500000</v>
      </c>
      <c r="P169" s="143">
        <v>500000</v>
      </c>
      <c r="Q169" s="62"/>
      <c r="R169" s="62"/>
      <c r="S169" s="75"/>
      <c r="T169" s="157" t="s">
        <v>317</v>
      </c>
      <c r="U169" s="209">
        <f t="shared" si="26"/>
        <v>41.666666666666664</v>
      </c>
      <c r="V169" s="194">
        <f t="shared" si="27"/>
        <v>29.166666666666664</v>
      </c>
      <c r="W169" s="194">
        <f t="shared" si="28"/>
        <v>33.333333333333329</v>
      </c>
      <c r="X169" s="66">
        <f t="shared" si="29"/>
        <v>62.499999999999993</v>
      </c>
      <c r="Y169" s="150"/>
      <c r="Z169" s="150"/>
      <c r="AA169" s="150"/>
      <c r="AB169" s="150"/>
      <c r="AC169" s="150"/>
      <c r="AD169" s="150"/>
      <c r="AE169" s="150"/>
      <c r="AF169" s="213"/>
      <c r="AG169" s="213"/>
      <c r="AH169" s="213"/>
    </row>
    <row r="170" spans="2:34" s="149" customFormat="1" ht="42" customHeight="1" x14ac:dyDescent="0.25">
      <c r="B170" s="215">
        <v>1</v>
      </c>
      <c r="C170" s="8" t="s">
        <v>95</v>
      </c>
      <c r="D170" s="55"/>
      <c r="E170" s="155"/>
      <c r="F170" s="155"/>
      <c r="G170" s="155"/>
      <c r="H170" s="57" t="s">
        <v>84</v>
      </c>
      <c r="I170" s="57" t="s">
        <v>21</v>
      </c>
      <c r="J170" s="57" t="s">
        <v>93</v>
      </c>
      <c r="K170" s="58"/>
      <c r="L170" s="58"/>
      <c r="M170" s="156" t="s">
        <v>792</v>
      </c>
      <c r="N170" s="156" t="s">
        <v>793</v>
      </c>
      <c r="O170" s="26">
        <f t="shared" si="35"/>
        <v>1000000</v>
      </c>
      <c r="P170" s="143">
        <v>1000000</v>
      </c>
      <c r="Q170" s="62"/>
      <c r="R170" s="62"/>
      <c r="S170" s="75"/>
      <c r="T170" s="157" t="s">
        <v>317</v>
      </c>
      <c r="U170" s="209">
        <f t="shared" si="26"/>
        <v>83.333333333333329</v>
      </c>
      <c r="V170" s="194">
        <f t="shared" si="27"/>
        <v>58.333333333333329</v>
      </c>
      <c r="W170" s="194">
        <f t="shared" si="28"/>
        <v>66.666666666666657</v>
      </c>
      <c r="X170" s="195">
        <f t="shared" si="29"/>
        <v>124.99999999999999</v>
      </c>
      <c r="Y170" s="150"/>
      <c r="Z170" s="150"/>
      <c r="AA170" s="150"/>
      <c r="AB170" s="150"/>
      <c r="AC170" s="150"/>
      <c r="AD170" s="150"/>
      <c r="AE170" s="150"/>
      <c r="AF170" s="213"/>
      <c r="AG170" s="213"/>
      <c r="AH170" s="213"/>
    </row>
    <row r="171" spans="2:34" s="149" customFormat="1" ht="42" customHeight="1" x14ac:dyDescent="0.25">
      <c r="B171" s="215">
        <v>1</v>
      </c>
      <c r="C171" s="8" t="s">
        <v>95</v>
      </c>
      <c r="D171" s="55"/>
      <c r="E171" s="155"/>
      <c r="F171" s="155"/>
      <c r="G171" s="155"/>
      <c r="H171" s="57" t="s">
        <v>84</v>
      </c>
      <c r="I171" s="57" t="s">
        <v>21</v>
      </c>
      <c r="J171" s="57" t="s">
        <v>93</v>
      </c>
      <c r="K171" s="58"/>
      <c r="L171" s="58"/>
      <c r="M171" s="156" t="s">
        <v>794</v>
      </c>
      <c r="N171" s="156" t="s">
        <v>259</v>
      </c>
      <c r="O171" s="26">
        <f t="shared" si="35"/>
        <v>200000</v>
      </c>
      <c r="P171" s="143">
        <v>200000</v>
      </c>
      <c r="Q171" s="62"/>
      <c r="R171" s="62"/>
      <c r="S171" s="75"/>
      <c r="T171" s="157" t="s">
        <v>317</v>
      </c>
      <c r="U171" s="209">
        <f t="shared" si="26"/>
        <v>16.666666666666668</v>
      </c>
      <c r="V171" s="194">
        <f t="shared" si="27"/>
        <v>11.666666666666668</v>
      </c>
      <c r="W171" s="194">
        <f t="shared" si="28"/>
        <v>13.333333333333334</v>
      </c>
      <c r="X171" s="195">
        <f t="shared" si="29"/>
        <v>25</v>
      </c>
      <c r="Y171" s="150"/>
      <c r="Z171" s="150"/>
      <c r="AA171" s="150"/>
      <c r="AB171" s="150"/>
      <c r="AC171" s="150"/>
      <c r="AD171" s="150"/>
      <c r="AE171" s="150"/>
      <c r="AF171" s="213"/>
      <c r="AG171" s="213"/>
      <c r="AH171" s="213"/>
    </row>
    <row r="172" spans="2:34" s="149" customFormat="1" ht="42" customHeight="1" x14ac:dyDescent="0.25">
      <c r="B172" s="215">
        <v>1</v>
      </c>
      <c r="C172" s="8" t="s">
        <v>95</v>
      </c>
      <c r="D172" s="55"/>
      <c r="E172" s="155"/>
      <c r="F172" s="155"/>
      <c r="G172" s="155"/>
      <c r="H172" s="57" t="s">
        <v>84</v>
      </c>
      <c r="I172" s="57" t="s">
        <v>21</v>
      </c>
      <c r="J172" s="57" t="s">
        <v>93</v>
      </c>
      <c r="K172" s="58"/>
      <c r="L172" s="58"/>
      <c r="M172" s="156" t="s">
        <v>996</v>
      </c>
      <c r="N172" s="156" t="s">
        <v>261</v>
      </c>
      <c r="O172" s="26">
        <f t="shared" si="35"/>
        <v>1500000</v>
      </c>
      <c r="P172" s="143">
        <v>1500000</v>
      </c>
      <c r="Q172" s="62"/>
      <c r="R172" s="62"/>
      <c r="S172" s="75"/>
      <c r="T172" s="157" t="s">
        <v>317</v>
      </c>
      <c r="U172" s="210">
        <f t="shared" si="26"/>
        <v>125</v>
      </c>
      <c r="V172" s="194">
        <f t="shared" si="27"/>
        <v>87.5</v>
      </c>
      <c r="W172" s="194">
        <f t="shared" si="28"/>
        <v>100</v>
      </c>
      <c r="X172" s="195">
        <f t="shared" si="29"/>
        <v>187.5</v>
      </c>
      <c r="Y172" s="150"/>
      <c r="Z172" s="150"/>
      <c r="AA172" s="150"/>
      <c r="AB172" s="150"/>
      <c r="AC172" s="150"/>
      <c r="AD172" s="150"/>
      <c r="AE172" s="150"/>
      <c r="AF172" s="213"/>
      <c r="AG172" s="213"/>
      <c r="AH172" s="213"/>
    </row>
    <row r="173" spans="2:34" s="149" customFormat="1" ht="42" customHeight="1" x14ac:dyDescent="0.25">
      <c r="B173" s="215">
        <v>1</v>
      </c>
      <c r="C173" s="8" t="s">
        <v>95</v>
      </c>
      <c r="D173" s="55"/>
      <c r="E173" s="155"/>
      <c r="F173" s="155"/>
      <c r="G173" s="155"/>
      <c r="H173" s="57" t="s">
        <v>84</v>
      </c>
      <c r="I173" s="57" t="s">
        <v>21</v>
      </c>
      <c r="J173" s="57" t="s">
        <v>93</v>
      </c>
      <c r="K173" s="58"/>
      <c r="L173" s="58"/>
      <c r="M173" s="156" t="s">
        <v>925</v>
      </c>
      <c r="N173" s="156" t="s">
        <v>926</v>
      </c>
      <c r="O173" s="26">
        <f t="shared" si="35"/>
        <v>800000</v>
      </c>
      <c r="P173" s="143">
        <v>800000</v>
      </c>
      <c r="Q173" s="62"/>
      <c r="R173" s="62"/>
      <c r="S173" s="75"/>
      <c r="T173" s="157" t="s">
        <v>317</v>
      </c>
      <c r="U173" s="209">
        <f t="shared" si="26"/>
        <v>66.666666666666671</v>
      </c>
      <c r="V173" s="194">
        <f t="shared" si="27"/>
        <v>46.666666666666671</v>
      </c>
      <c r="W173" s="194">
        <f t="shared" si="28"/>
        <v>53.333333333333336</v>
      </c>
      <c r="X173" s="66">
        <f t="shared" si="29"/>
        <v>100</v>
      </c>
      <c r="Y173" s="150"/>
      <c r="Z173" s="150"/>
      <c r="AA173" s="150"/>
      <c r="AB173" s="150"/>
      <c r="AC173" s="150"/>
      <c r="AD173" s="150"/>
      <c r="AE173" s="150"/>
      <c r="AF173" s="213"/>
      <c r="AG173" s="213"/>
      <c r="AH173" s="213"/>
    </row>
    <row r="174" spans="2:34" s="149" customFormat="1" ht="42" customHeight="1" x14ac:dyDescent="0.25">
      <c r="B174" s="215">
        <v>1</v>
      </c>
      <c r="C174" s="8" t="s">
        <v>95</v>
      </c>
      <c r="D174" s="55"/>
      <c r="E174" s="155"/>
      <c r="F174" s="155"/>
      <c r="G174" s="155"/>
      <c r="H174" s="57" t="s">
        <v>84</v>
      </c>
      <c r="I174" s="57" t="s">
        <v>21</v>
      </c>
      <c r="J174" s="57" t="s">
        <v>93</v>
      </c>
      <c r="K174" s="58"/>
      <c r="L174" s="58"/>
      <c r="M174" s="156" t="s">
        <v>795</v>
      </c>
      <c r="N174" s="156" t="s">
        <v>116</v>
      </c>
      <c r="O174" s="26">
        <f t="shared" si="35"/>
        <v>500000</v>
      </c>
      <c r="P174" s="143">
        <v>500000</v>
      </c>
      <c r="Q174" s="62"/>
      <c r="R174" s="62"/>
      <c r="S174" s="75"/>
      <c r="T174" s="157" t="s">
        <v>317</v>
      </c>
      <c r="U174" s="209">
        <f t="shared" si="26"/>
        <v>41.666666666666664</v>
      </c>
      <c r="V174" s="194">
        <f t="shared" si="27"/>
        <v>29.166666666666664</v>
      </c>
      <c r="W174" s="194">
        <f t="shared" si="28"/>
        <v>33.333333333333329</v>
      </c>
      <c r="X174" s="198">
        <f t="shared" si="29"/>
        <v>62.499999999999993</v>
      </c>
      <c r="Y174" s="150"/>
      <c r="Z174" s="150"/>
      <c r="AA174" s="150"/>
      <c r="AB174" s="150"/>
      <c r="AC174" s="150"/>
      <c r="AD174" s="150"/>
      <c r="AE174" s="150"/>
      <c r="AF174" s="213"/>
      <c r="AG174" s="213"/>
      <c r="AH174" s="213"/>
    </row>
    <row r="175" spans="2:34" s="149" customFormat="1" ht="42" customHeight="1" x14ac:dyDescent="0.25">
      <c r="B175" s="215">
        <v>1</v>
      </c>
      <c r="C175" s="8" t="s">
        <v>95</v>
      </c>
      <c r="D175" s="55"/>
      <c r="E175" s="155"/>
      <c r="F175" s="155"/>
      <c r="G175" s="155"/>
      <c r="H175" s="57" t="s">
        <v>84</v>
      </c>
      <c r="I175" s="57" t="s">
        <v>21</v>
      </c>
      <c r="J175" s="57" t="s">
        <v>93</v>
      </c>
      <c r="K175" s="58"/>
      <c r="L175" s="58"/>
      <c r="M175" s="156" t="s">
        <v>796</v>
      </c>
      <c r="N175" s="156" t="s">
        <v>263</v>
      </c>
      <c r="O175" s="26">
        <f t="shared" si="35"/>
        <v>900000</v>
      </c>
      <c r="P175" s="143">
        <v>900000</v>
      </c>
      <c r="Q175" s="62"/>
      <c r="R175" s="62"/>
      <c r="S175" s="75"/>
      <c r="T175" s="157" t="s">
        <v>317</v>
      </c>
      <c r="U175" s="210">
        <f t="shared" si="26"/>
        <v>75</v>
      </c>
      <c r="V175" s="194">
        <f t="shared" si="27"/>
        <v>52.5</v>
      </c>
      <c r="W175" s="194">
        <f t="shared" si="28"/>
        <v>60</v>
      </c>
      <c r="X175" s="195">
        <f t="shared" si="29"/>
        <v>112.5</v>
      </c>
      <c r="Y175" s="150"/>
      <c r="Z175" s="150"/>
      <c r="AA175" s="150"/>
      <c r="AB175" s="150"/>
      <c r="AC175" s="150"/>
      <c r="AD175" s="150"/>
      <c r="AE175" s="150"/>
      <c r="AF175" s="213"/>
      <c r="AG175" s="213"/>
      <c r="AH175" s="213"/>
    </row>
    <row r="176" spans="2:34" s="149" customFormat="1" ht="42" customHeight="1" x14ac:dyDescent="0.25">
      <c r="B176" s="215">
        <v>1</v>
      </c>
      <c r="C176" s="8" t="s">
        <v>95</v>
      </c>
      <c r="D176" s="55"/>
      <c r="E176" s="155"/>
      <c r="F176" s="155"/>
      <c r="G176" s="155"/>
      <c r="H176" s="57" t="s">
        <v>84</v>
      </c>
      <c r="I176" s="57" t="s">
        <v>21</v>
      </c>
      <c r="J176" s="57" t="s">
        <v>93</v>
      </c>
      <c r="K176" s="58"/>
      <c r="L176" s="58"/>
      <c r="M176" s="156" t="s">
        <v>765</v>
      </c>
      <c r="N176" s="156" t="s">
        <v>143</v>
      </c>
      <c r="O176" s="26">
        <f>P176</f>
        <v>500000</v>
      </c>
      <c r="P176" s="143">
        <v>500000</v>
      </c>
      <c r="Q176" s="62"/>
      <c r="R176" s="62"/>
      <c r="S176" s="75"/>
      <c r="T176" s="157" t="s">
        <v>317</v>
      </c>
      <c r="U176" s="209">
        <f t="shared" si="26"/>
        <v>41.666666666666664</v>
      </c>
      <c r="V176" s="194">
        <f t="shared" si="27"/>
        <v>29.166666666666664</v>
      </c>
      <c r="W176" s="194">
        <f t="shared" si="28"/>
        <v>33.333333333333329</v>
      </c>
      <c r="X176" s="66">
        <f t="shared" si="29"/>
        <v>62.499999999999993</v>
      </c>
      <c r="Y176" s="150"/>
      <c r="Z176" s="150"/>
      <c r="AA176" s="150"/>
      <c r="AB176" s="150"/>
      <c r="AC176" s="150"/>
      <c r="AD176" s="150"/>
      <c r="AE176" s="150"/>
      <c r="AF176" s="213"/>
      <c r="AG176" s="213"/>
      <c r="AH176" s="213"/>
    </row>
    <row r="177" spans="2:34" s="149" customFormat="1" ht="42" customHeight="1" x14ac:dyDescent="0.25">
      <c r="B177" s="215">
        <v>1</v>
      </c>
      <c r="C177" s="8" t="s">
        <v>95</v>
      </c>
      <c r="D177" s="55"/>
      <c r="E177" s="155"/>
      <c r="F177" s="155"/>
      <c r="G177" s="155"/>
      <c r="H177" s="57" t="s">
        <v>84</v>
      </c>
      <c r="I177" s="57" t="s">
        <v>21</v>
      </c>
      <c r="J177" s="57" t="s">
        <v>93</v>
      </c>
      <c r="K177" s="58"/>
      <c r="L177" s="58"/>
      <c r="M177" s="156" t="s">
        <v>797</v>
      </c>
      <c r="N177" s="156" t="s">
        <v>117</v>
      </c>
      <c r="O177" s="26">
        <f t="shared" si="35"/>
        <v>600000</v>
      </c>
      <c r="P177" s="143">
        <v>600000</v>
      </c>
      <c r="Q177" s="62"/>
      <c r="R177" s="62"/>
      <c r="S177" s="75"/>
      <c r="T177" s="157" t="s">
        <v>317</v>
      </c>
      <c r="U177" s="210">
        <f t="shared" si="26"/>
        <v>50</v>
      </c>
      <c r="V177" s="194">
        <f t="shared" si="27"/>
        <v>35</v>
      </c>
      <c r="W177" s="194">
        <f t="shared" si="28"/>
        <v>40</v>
      </c>
      <c r="X177" s="195">
        <f t="shared" si="29"/>
        <v>75</v>
      </c>
      <c r="Y177" s="150"/>
      <c r="Z177" s="150"/>
      <c r="AA177" s="150"/>
      <c r="AB177" s="150"/>
      <c r="AC177" s="150"/>
      <c r="AD177" s="150"/>
      <c r="AE177" s="150"/>
      <c r="AF177" s="213"/>
      <c r="AG177" s="213"/>
      <c r="AH177" s="213"/>
    </row>
    <row r="178" spans="2:34" s="149" customFormat="1" ht="42" customHeight="1" x14ac:dyDescent="0.25">
      <c r="B178" s="215">
        <v>1</v>
      </c>
      <c r="C178" s="8" t="s">
        <v>95</v>
      </c>
      <c r="D178" s="55"/>
      <c r="E178" s="155"/>
      <c r="F178" s="155"/>
      <c r="G178" s="155"/>
      <c r="H178" s="57" t="s">
        <v>84</v>
      </c>
      <c r="I178" s="57" t="s">
        <v>21</v>
      </c>
      <c r="J178" s="57" t="s">
        <v>93</v>
      </c>
      <c r="K178" s="58"/>
      <c r="L178" s="58"/>
      <c r="M178" s="156" t="s">
        <v>928</v>
      </c>
      <c r="N178" s="156" t="s">
        <v>929</v>
      </c>
      <c r="O178" s="26">
        <f t="shared" si="35"/>
        <v>1000000</v>
      </c>
      <c r="P178" s="143">
        <v>1000000</v>
      </c>
      <c r="Q178" s="62"/>
      <c r="R178" s="62"/>
      <c r="S178" s="75"/>
      <c r="T178" s="157" t="s">
        <v>317</v>
      </c>
      <c r="U178" s="209">
        <f t="shared" si="26"/>
        <v>83.333333333333329</v>
      </c>
      <c r="V178" s="194">
        <f t="shared" si="27"/>
        <v>58.333333333333329</v>
      </c>
      <c r="W178" s="194">
        <f t="shared" si="28"/>
        <v>66.666666666666657</v>
      </c>
      <c r="X178" s="195">
        <f t="shared" si="29"/>
        <v>124.99999999999999</v>
      </c>
      <c r="Y178" s="150"/>
      <c r="Z178" s="150"/>
      <c r="AA178" s="150"/>
      <c r="AB178" s="150"/>
      <c r="AC178" s="150"/>
      <c r="AD178" s="150"/>
      <c r="AE178" s="150"/>
      <c r="AF178" s="213"/>
      <c r="AG178" s="213"/>
      <c r="AH178" s="213"/>
    </row>
    <row r="179" spans="2:34" ht="39.950000000000003" customHeight="1" x14ac:dyDescent="0.25">
      <c r="B179" s="215">
        <v>1</v>
      </c>
      <c r="C179" s="8" t="s">
        <v>95</v>
      </c>
      <c r="D179" s="159"/>
      <c r="E179" s="56"/>
      <c r="F179" s="56"/>
      <c r="G179" s="56"/>
      <c r="H179" s="57" t="s">
        <v>84</v>
      </c>
      <c r="I179" s="57" t="s">
        <v>21</v>
      </c>
      <c r="J179" s="57" t="s">
        <v>93</v>
      </c>
      <c r="K179" s="89"/>
      <c r="L179" s="89"/>
      <c r="M179" s="90" t="s">
        <v>960</v>
      </c>
      <c r="N179" s="90" t="s">
        <v>273</v>
      </c>
      <c r="O179" s="27">
        <f>P179</f>
        <v>1400000</v>
      </c>
      <c r="P179" s="143">
        <v>1400000</v>
      </c>
      <c r="Q179" s="62"/>
      <c r="R179" s="62"/>
      <c r="S179" s="62"/>
      <c r="T179" s="63" t="s">
        <v>317</v>
      </c>
      <c r="U179" s="219">
        <f t="shared" si="26"/>
        <v>116.66666666666667</v>
      </c>
      <c r="V179" s="192">
        <f t="shared" si="27"/>
        <v>81.666666666666671</v>
      </c>
      <c r="W179" s="192">
        <f t="shared" si="28"/>
        <v>93.333333333333343</v>
      </c>
      <c r="X179" s="193">
        <f t="shared" si="29"/>
        <v>175</v>
      </c>
    </row>
    <row r="180" spans="2:34" s="149" customFormat="1" ht="42" customHeight="1" x14ac:dyDescent="0.25">
      <c r="B180" s="215">
        <v>1</v>
      </c>
      <c r="C180" s="8" t="s">
        <v>95</v>
      </c>
      <c r="D180" s="55"/>
      <c r="E180" s="155"/>
      <c r="F180" s="155"/>
      <c r="G180" s="155"/>
      <c r="H180" s="57" t="s">
        <v>84</v>
      </c>
      <c r="I180" s="57" t="s">
        <v>21</v>
      </c>
      <c r="J180" s="57" t="s">
        <v>93</v>
      </c>
      <c r="K180" s="58"/>
      <c r="L180" s="58"/>
      <c r="M180" s="156" t="s">
        <v>961</v>
      </c>
      <c r="N180" s="161" t="s">
        <v>273</v>
      </c>
      <c r="O180" s="26">
        <f>P180</f>
        <v>1000000</v>
      </c>
      <c r="P180" s="143">
        <v>1000000</v>
      </c>
      <c r="Q180" s="62"/>
      <c r="R180" s="62"/>
      <c r="S180" s="75"/>
      <c r="T180" s="157" t="s">
        <v>317</v>
      </c>
      <c r="U180" s="209">
        <f t="shared" si="26"/>
        <v>83.333333333333329</v>
      </c>
      <c r="V180" s="194">
        <f t="shared" si="27"/>
        <v>58.333333333333329</v>
      </c>
      <c r="W180" s="194">
        <f t="shared" si="28"/>
        <v>66.666666666666657</v>
      </c>
      <c r="X180" s="195">
        <f t="shared" si="29"/>
        <v>124.99999999999999</v>
      </c>
      <c r="Y180" s="150"/>
      <c r="Z180" s="150"/>
      <c r="AA180" s="150"/>
      <c r="AB180" s="150"/>
      <c r="AC180" s="150"/>
      <c r="AD180" s="150"/>
      <c r="AE180" s="150"/>
      <c r="AF180" s="213"/>
      <c r="AG180" s="213"/>
      <c r="AH180" s="213"/>
    </row>
    <row r="181" spans="2:34" s="149" customFormat="1" ht="42" customHeight="1" x14ac:dyDescent="0.25">
      <c r="B181" s="215">
        <v>1</v>
      </c>
      <c r="C181" s="8" t="s">
        <v>95</v>
      </c>
      <c r="D181" s="55"/>
      <c r="E181" s="155"/>
      <c r="F181" s="155"/>
      <c r="G181" s="155"/>
      <c r="H181" s="57" t="s">
        <v>84</v>
      </c>
      <c r="I181" s="57" t="s">
        <v>21</v>
      </c>
      <c r="J181" s="57" t="s">
        <v>93</v>
      </c>
      <c r="K181" s="58"/>
      <c r="L181" s="58"/>
      <c r="M181" s="156" t="s">
        <v>736</v>
      </c>
      <c r="N181" s="156" t="s">
        <v>605</v>
      </c>
      <c r="O181" s="26">
        <f t="shared" si="35"/>
        <v>700000</v>
      </c>
      <c r="P181" s="143">
        <v>700000</v>
      </c>
      <c r="Q181" s="62"/>
      <c r="R181" s="62"/>
      <c r="S181" s="75"/>
      <c r="T181" s="157" t="s">
        <v>317</v>
      </c>
      <c r="U181" s="209">
        <f t="shared" si="26"/>
        <v>58.333333333333336</v>
      </c>
      <c r="V181" s="194">
        <f t="shared" si="27"/>
        <v>40.833333333333336</v>
      </c>
      <c r="W181" s="194">
        <f t="shared" si="28"/>
        <v>46.666666666666671</v>
      </c>
      <c r="X181" s="195">
        <f t="shared" si="29"/>
        <v>87.5</v>
      </c>
      <c r="Y181" s="150"/>
      <c r="Z181" s="150"/>
      <c r="AA181" s="150"/>
      <c r="AB181" s="150"/>
      <c r="AC181" s="150"/>
      <c r="AD181" s="150"/>
      <c r="AE181" s="150"/>
      <c r="AF181" s="213"/>
      <c r="AG181" s="213"/>
      <c r="AH181" s="213"/>
    </row>
    <row r="182" spans="2:34" s="149" customFormat="1" ht="42" customHeight="1" x14ac:dyDescent="0.25">
      <c r="B182" s="215">
        <v>1</v>
      </c>
      <c r="C182" s="8" t="s">
        <v>95</v>
      </c>
      <c r="D182" s="55"/>
      <c r="E182" s="155"/>
      <c r="F182" s="155"/>
      <c r="G182" s="155"/>
      <c r="H182" s="57" t="s">
        <v>84</v>
      </c>
      <c r="I182" s="57" t="s">
        <v>21</v>
      </c>
      <c r="J182" s="57" t="s">
        <v>93</v>
      </c>
      <c r="K182" s="58"/>
      <c r="L182" s="58"/>
      <c r="M182" s="156" t="s">
        <v>798</v>
      </c>
      <c r="N182" s="156" t="s">
        <v>799</v>
      </c>
      <c r="O182" s="26">
        <f t="shared" si="35"/>
        <v>840312.93</v>
      </c>
      <c r="P182" s="143">
        <v>840312.93</v>
      </c>
      <c r="Q182" s="62"/>
      <c r="R182" s="62"/>
      <c r="S182" s="75"/>
      <c r="T182" s="157" t="s">
        <v>317</v>
      </c>
      <c r="U182" s="209">
        <f t="shared" si="26"/>
        <v>70.0260775</v>
      </c>
      <c r="V182" s="210">
        <f t="shared" si="27"/>
        <v>49.018254249999998</v>
      </c>
      <c r="W182" s="194">
        <f t="shared" si="28"/>
        <v>56.020862000000001</v>
      </c>
      <c r="X182" s="195">
        <f t="shared" si="29"/>
        <v>105.03911625000001</v>
      </c>
      <c r="Y182" s="150"/>
      <c r="Z182" s="150"/>
      <c r="AA182" s="150"/>
      <c r="AB182" s="150"/>
      <c r="AC182" s="150"/>
      <c r="AD182" s="150"/>
      <c r="AE182" s="150"/>
      <c r="AF182" s="213"/>
      <c r="AG182" s="213"/>
      <c r="AH182" s="213"/>
    </row>
    <row r="183" spans="2:34" s="149" customFormat="1" ht="42" customHeight="1" x14ac:dyDescent="0.25">
      <c r="B183" s="215">
        <v>1</v>
      </c>
      <c r="C183" s="8" t="s">
        <v>95</v>
      </c>
      <c r="D183" s="55"/>
      <c r="E183" s="155"/>
      <c r="F183" s="155"/>
      <c r="G183" s="155"/>
      <c r="H183" s="57" t="s">
        <v>84</v>
      </c>
      <c r="I183" s="57" t="s">
        <v>21</v>
      </c>
      <c r="J183" s="57" t="s">
        <v>18</v>
      </c>
      <c r="K183" s="58"/>
      <c r="L183" s="58"/>
      <c r="M183" s="156" t="s">
        <v>769</v>
      </c>
      <c r="N183" s="156" t="s">
        <v>770</v>
      </c>
      <c r="O183" s="26">
        <f t="shared" si="35"/>
        <v>1200000</v>
      </c>
      <c r="P183" s="143">
        <v>1200000</v>
      </c>
      <c r="Q183" s="62"/>
      <c r="R183" s="62"/>
      <c r="S183" s="75"/>
      <c r="T183" s="157" t="s">
        <v>317</v>
      </c>
      <c r="U183" s="210">
        <f t="shared" ref="U183:U232" si="36">P183/12000</f>
        <v>100</v>
      </c>
      <c r="V183" s="194">
        <f t="shared" ref="V183:V232" si="37">((U183/10)*7)</f>
        <v>70</v>
      </c>
      <c r="W183" s="194">
        <f t="shared" ref="W183:W232" si="38">((U183/10)*8)</f>
        <v>80</v>
      </c>
      <c r="X183" s="195">
        <f t="shared" ref="X183:X232" si="39">V183+W183</f>
        <v>150</v>
      </c>
      <c r="Y183" s="150"/>
      <c r="Z183" s="150"/>
      <c r="AA183" s="150"/>
      <c r="AB183" s="150"/>
      <c r="AC183" s="150"/>
      <c r="AD183" s="150"/>
      <c r="AE183" s="150"/>
      <c r="AF183" s="213"/>
      <c r="AG183" s="213"/>
      <c r="AH183" s="213"/>
    </row>
    <row r="184" spans="2:34" s="149" customFormat="1" ht="42" customHeight="1" x14ac:dyDescent="0.25">
      <c r="B184" s="215">
        <v>1</v>
      </c>
      <c r="C184" s="8" t="s">
        <v>95</v>
      </c>
      <c r="D184" s="55"/>
      <c r="E184" s="155"/>
      <c r="F184" s="155"/>
      <c r="G184" s="155"/>
      <c r="H184" s="57" t="s">
        <v>84</v>
      </c>
      <c r="I184" s="57" t="s">
        <v>21</v>
      </c>
      <c r="J184" s="57" t="s">
        <v>18</v>
      </c>
      <c r="K184" s="58"/>
      <c r="L184" s="58"/>
      <c r="M184" s="156" t="s">
        <v>766</v>
      </c>
      <c r="N184" s="156" t="s">
        <v>196</v>
      </c>
      <c r="O184" s="26">
        <f t="shared" si="35"/>
        <v>1000000</v>
      </c>
      <c r="P184" s="143">
        <v>1000000</v>
      </c>
      <c r="Q184" s="62"/>
      <c r="R184" s="62"/>
      <c r="S184" s="75"/>
      <c r="T184" s="157" t="s">
        <v>317</v>
      </c>
      <c r="U184" s="209">
        <f t="shared" si="36"/>
        <v>83.333333333333329</v>
      </c>
      <c r="V184" s="194">
        <f t="shared" si="37"/>
        <v>58.333333333333329</v>
      </c>
      <c r="W184" s="194">
        <f t="shared" si="38"/>
        <v>66.666666666666657</v>
      </c>
      <c r="X184" s="195">
        <f t="shared" si="39"/>
        <v>124.99999999999999</v>
      </c>
      <c r="Y184" s="150"/>
      <c r="Z184" s="150"/>
      <c r="AA184" s="150"/>
      <c r="AB184" s="150"/>
      <c r="AC184" s="150"/>
      <c r="AD184" s="150"/>
      <c r="AE184" s="150"/>
      <c r="AF184" s="213"/>
      <c r="AG184" s="213"/>
      <c r="AH184" s="213"/>
    </row>
    <row r="185" spans="2:34" s="149" customFormat="1" ht="42" customHeight="1" x14ac:dyDescent="0.25">
      <c r="B185" s="215">
        <v>1</v>
      </c>
      <c r="C185" s="8" t="s">
        <v>95</v>
      </c>
      <c r="D185" s="55"/>
      <c r="E185" s="155"/>
      <c r="F185" s="155"/>
      <c r="G185" s="155"/>
      <c r="H185" s="57" t="s">
        <v>84</v>
      </c>
      <c r="I185" s="57" t="s">
        <v>21</v>
      </c>
      <c r="J185" s="57" t="s">
        <v>18</v>
      </c>
      <c r="K185" s="58"/>
      <c r="L185" s="58"/>
      <c r="M185" s="156" t="s">
        <v>767</v>
      </c>
      <c r="N185" s="156" t="s">
        <v>231</v>
      </c>
      <c r="O185" s="26">
        <f t="shared" si="35"/>
        <v>770000</v>
      </c>
      <c r="P185" s="143">
        <v>770000</v>
      </c>
      <c r="Q185" s="62"/>
      <c r="R185" s="62"/>
      <c r="S185" s="75"/>
      <c r="T185" s="157" t="s">
        <v>317</v>
      </c>
      <c r="U185" s="209">
        <f t="shared" si="36"/>
        <v>64.166666666666671</v>
      </c>
      <c r="V185" s="194">
        <f t="shared" si="37"/>
        <v>44.916666666666671</v>
      </c>
      <c r="W185" s="194">
        <f t="shared" si="38"/>
        <v>51.333333333333336</v>
      </c>
      <c r="X185" s="195">
        <f t="shared" si="39"/>
        <v>96.25</v>
      </c>
      <c r="Y185" s="150"/>
      <c r="Z185" s="150"/>
      <c r="AA185" s="150"/>
      <c r="AB185" s="150"/>
      <c r="AC185" s="150"/>
      <c r="AD185" s="150"/>
      <c r="AE185" s="150"/>
      <c r="AF185" s="213"/>
      <c r="AG185" s="213"/>
      <c r="AH185" s="213"/>
    </row>
    <row r="186" spans="2:34" s="149" customFormat="1" ht="42" customHeight="1" x14ac:dyDescent="0.25">
      <c r="B186" s="215">
        <v>1</v>
      </c>
      <c r="C186" s="8" t="s">
        <v>95</v>
      </c>
      <c r="D186" s="55"/>
      <c r="E186" s="155"/>
      <c r="F186" s="155"/>
      <c r="G186" s="155"/>
      <c r="H186" s="57" t="s">
        <v>84</v>
      </c>
      <c r="I186" s="57" t="s">
        <v>21</v>
      </c>
      <c r="J186" s="57" t="s">
        <v>18</v>
      </c>
      <c r="K186" s="58"/>
      <c r="L186" s="58"/>
      <c r="M186" s="156" t="s">
        <v>800</v>
      </c>
      <c r="N186" s="156" t="s">
        <v>594</v>
      </c>
      <c r="O186" s="26">
        <f t="shared" ref="O186:O192" si="40">P186</f>
        <v>1000000</v>
      </c>
      <c r="P186" s="143">
        <v>1000000</v>
      </c>
      <c r="Q186" s="62"/>
      <c r="R186" s="62"/>
      <c r="S186" s="75"/>
      <c r="T186" s="157" t="s">
        <v>317</v>
      </c>
      <c r="U186" s="209">
        <f t="shared" si="36"/>
        <v>83.333333333333329</v>
      </c>
      <c r="V186" s="194">
        <f t="shared" si="37"/>
        <v>58.333333333333329</v>
      </c>
      <c r="W186" s="194">
        <f t="shared" si="38"/>
        <v>66.666666666666657</v>
      </c>
      <c r="X186" s="195">
        <f t="shared" si="39"/>
        <v>124.99999999999999</v>
      </c>
      <c r="Y186" s="150"/>
      <c r="Z186" s="150"/>
      <c r="AA186" s="150"/>
      <c r="AB186" s="150"/>
      <c r="AC186" s="150"/>
      <c r="AD186" s="150"/>
      <c r="AE186" s="150"/>
      <c r="AF186" s="213"/>
      <c r="AG186" s="213"/>
      <c r="AH186" s="213"/>
    </row>
    <row r="187" spans="2:34" s="149" customFormat="1" ht="42" customHeight="1" x14ac:dyDescent="0.25">
      <c r="B187" s="215">
        <v>1</v>
      </c>
      <c r="C187" s="8" t="s">
        <v>95</v>
      </c>
      <c r="D187" s="55"/>
      <c r="E187" s="155"/>
      <c r="F187" s="155"/>
      <c r="G187" s="155"/>
      <c r="H187" s="57" t="s">
        <v>84</v>
      </c>
      <c r="I187" s="57" t="s">
        <v>21</v>
      </c>
      <c r="J187" s="57" t="s">
        <v>18</v>
      </c>
      <c r="K187" s="58"/>
      <c r="L187" s="58"/>
      <c r="M187" s="156" t="s">
        <v>990</v>
      </c>
      <c r="N187" s="156" t="s">
        <v>594</v>
      </c>
      <c r="O187" s="26">
        <f t="shared" si="40"/>
        <v>600000</v>
      </c>
      <c r="P187" s="143">
        <v>600000</v>
      </c>
      <c r="Q187" s="62"/>
      <c r="R187" s="62"/>
      <c r="S187" s="75"/>
      <c r="T187" s="157" t="s">
        <v>317</v>
      </c>
      <c r="U187" s="210">
        <f t="shared" si="36"/>
        <v>50</v>
      </c>
      <c r="V187" s="194">
        <f t="shared" si="37"/>
        <v>35</v>
      </c>
      <c r="W187" s="194">
        <f t="shared" si="38"/>
        <v>40</v>
      </c>
      <c r="X187" s="195">
        <f t="shared" si="39"/>
        <v>75</v>
      </c>
      <c r="Y187" s="150"/>
      <c r="Z187" s="150"/>
      <c r="AA187" s="150"/>
      <c r="AB187" s="150"/>
      <c r="AC187" s="150"/>
      <c r="AD187" s="150"/>
      <c r="AE187" s="150"/>
      <c r="AF187" s="213"/>
      <c r="AG187" s="213"/>
      <c r="AH187" s="213"/>
    </row>
    <row r="188" spans="2:34" s="149" customFormat="1" ht="42" customHeight="1" x14ac:dyDescent="0.25">
      <c r="B188" s="215">
        <v>1</v>
      </c>
      <c r="C188" s="8" t="s">
        <v>95</v>
      </c>
      <c r="D188" s="55"/>
      <c r="E188" s="155"/>
      <c r="F188" s="155"/>
      <c r="G188" s="155"/>
      <c r="H188" s="57" t="s">
        <v>84</v>
      </c>
      <c r="I188" s="57" t="s">
        <v>21</v>
      </c>
      <c r="J188" s="57" t="s">
        <v>18</v>
      </c>
      <c r="K188" s="58"/>
      <c r="L188" s="58"/>
      <c r="M188" s="156" t="s">
        <v>801</v>
      </c>
      <c r="N188" s="156" t="s">
        <v>592</v>
      </c>
      <c r="O188" s="26">
        <f t="shared" si="40"/>
        <v>1000000</v>
      </c>
      <c r="P188" s="143">
        <v>1000000</v>
      </c>
      <c r="Q188" s="62"/>
      <c r="R188" s="62"/>
      <c r="S188" s="75"/>
      <c r="T188" s="157" t="s">
        <v>317</v>
      </c>
      <c r="U188" s="209">
        <f t="shared" si="36"/>
        <v>83.333333333333329</v>
      </c>
      <c r="V188" s="194">
        <f t="shared" si="37"/>
        <v>58.333333333333329</v>
      </c>
      <c r="W188" s="194">
        <f t="shared" si="38"/>
        <v>66.666666666666657</v>
      </c>
      <c r="X188" s="195">
        <f t="shared" si="39"/>
        <v>124.99999999999999</v>
      </c>
      <c r="Y188" s="150"/>
      <c r="Z188" s="150"/>
      <c r="AA188" s="150"/>
      <c r="AB188" s="150"/>
      <c r="AC188" s="150"/>
      <c r="AD188" s="150"/>
      <c r="AE188" s="150"/>
      <c r="AF188" s="213"/>
      <c r="AG188" s="213"/>
      <c r="AH188" s="213"/>
    </row>
    <row r="189" spans="2:34" s="149" customFormat="1" ht="42" customHeight="1" x14ac:dyDescent="0.25">
      <c r="B189" s="215">
        <v>1</v>
      </c>
      <c r="C189" s="8" t="s">
        <v>95</v>
      </c>
      <c r="D189" s="55"/>
      <c r="E189" s="155"/>
      <c r="F189" s="155"/>
      <c r="G189" s="155"/>
      <c r="H189" s="57" t="s">
        <v>84</v>
      </c>
      <c r="I189" s="57" t="s">
        <v>21</v>
      </c>
      <c r="J189" s="57" t="s">
        <v>18</v>
      </c>
      <c r="K189" s="58"/>
      <c r="L189" s="58"/>
      <c r="M189" s="156" t="s">
        <v>804</v>
      </c>
      <c r="N189" s="156" t="s">
        <v>225</v>
      </c>
      <c r="O189" s="26">
        <f>P189</f>
        <v>1000000</v>
      </c>
      <c r="P189" s="143">
        <v>1000000</v>
      </c>
      <c r="Q189" s="62"/>
      <c r="R189" s="62"/>
      <c r="S189" s="75"/>
      <c r="T189" s="157" t="s">
        <v>317</v>
      </c>
      <c r="U189" s="209">
        <f t="shared" si="36"/>
        <v>83.333333333333329</v>
      </c>
      <c r="V189" s="194">
        <f t="shared" si="37"/>
        <v>58.333333333333329</v>
      </c>
      <c r="W189" s="194">
        <f t="shared" si="38"/>
        <v>66.666666666666657</v>
      </c>
      <c r="X189" s="195">
        <f t="shared" si="39"/>
        <v>124.99999999999999</v>
      </c>
      <c r="Y189" s="150"/>
      <c r="Z189" s="150"/>
      <c r="AA189" s="150"/>
      <c r="AB189" s="150"/>
      <c r="AC189" s="150"/>
      <c r="AD189" s="150"/>
      <c r="AE189" s="150"/>
      <c r="AF189" s="213"/>
      <c r="AG189" s="213"/>
      <c r="AH189" s="213"/>
    </row>
    <row r="190" spans="2:34" s="149" customFormat="1" ht="42" customHeight="1" x14ac:dyDescent="0.25">
      <c r="B190" s="215">
        <v>1</v>
      </c>
      <c r="C190" s="8" t="s">
        <v>95</v>
      </c>
      <c r="D190" s="55"/>
      <c r="E190" s="155"/>
      <c r="F190" s="155"/>
      <c r="G190" s="155"/>
      <c r="H190" s="57" t="s">
        <v>84</v>
      </c>
      <c r="I190" s="57" t="s">
        <v>21</v>
      </c>
      <c r="J190" s="57" t="s">
        <v>18</v>
      </c>
      <c r="K190" s="58"/>
      <c r="L190" s="58"/>
      <c r="M190" s="156" t="s">
        <v>802</v>
      </c>
      <c r="N190" s="156" t="s">
        <v>803</v>
      </c>
      <c r="O190" s="26">
        <f t="shared" si="40"/>
        <v>850970.21</v>
      </c>
      <c r="P190" s="143">
        <v>850970.21</v>
      </c>
      <c r="Q190" s="62"/>
      <c r="R190" s="62"/>
      <c r="S190" s="75"/>
      <c r="T190" s="157" t="s">
        <v>317</v>
      </c>
      <c r="U190" s="209">
        <f t="shared" si="36"/>
        <v>70.914184166666658</v>
      </c>
      <c r="V190" s="194">
        <f t="shared" si="37"/>
        <v>49.639928916666662</v>
      </c>
      <c r="W190" s="194">
        <f t="shared" si="38"/>
        <v>56.731347333333325</v>
      </c>
      <c r="X190" s="195">
        <f t="shared" si="39"/>
        <v>106.37127624999999</v>
      </c>
      <c r="Y190" s="150"/>
      <c r="Z190" s="150"/>
      <c r="AA190" s="150"/>
      <c r="AB190" s="150"/>
      <c r="AC190" s="150"/>
      <c r="AD190" s="150"/>
      <c r="AE190" s="150"/>
      <c r="AF190" s="213"/>
      <c r="AG190" s="213"/>
      <c r="AH190" s="213"/>
    </row>
    <row r="191" spans="2:34" s="149" customFormat="1" ht="42" customHeight="1" x14ac:dyDescent="0.25">
      <c r="B191" s="215">
        <v>1</v>
      </c>
      <c r="C191" s="8" t="s">
        <v>95</v>
      </c>
      <c r="D191" s="55"/>
      <c r="E191" s="155"/>
      <c r="F191" s="155"/>
      <c r="G191" s="155"/>
      <c r="H191" s="57" t="s">
        <v>84</v>
      </c>
      <c r="I191" s="57" t="s">
        <v>21</v>
      </c>
      <c r="J191" s="57" t="s">
        <v>18</v>
      </c>
      <c r="K191" s="58"/>
      <c r="L191" s="58"/>
      <c r="M191" s="156" t="s">
        <v>805</v>
      </c>
      <c r="N191" s="156" t="s">
        <v>806</v>
      </c>
      <c r="O191" s="26">
        <f t="shared" si="40"/>
        <v>1000000</v>
      </c>
      <c r="P191" s="143">
        <v>1000000</v>
      </c>
      <c r="Q191" s="62"/>
      <c r="R191" s="62"/>
      <c r="S191" s="75"/>
      <c r="T191" s="157" t="s">
        <v>317</v>
      </c>
      <c r="U191" s="209">
        <f t="shared" si="36"/>
        <v>83.333333333333329</v>
      </c>
      <c r="V191" s="194">
        <f t="shared" si="37"/>
        <v>58.333333333333329</v>
      </c>
      <c r="W191" s="194">
        <f t="shared" si="38"/>
        <v>66.666666666666657</v>
      </c>
      <c r="X191" s="195">
        <f t="shared" si="39"/>
        <v>124.99999999999999</v>
      </c>
      <c r="Y191" s="150"/>
      <c r="Z191" s="150"/>
      <c r="AA191" s="150"/>
      <c r="AB191" s="150"/>
      <c r="AC191" s="150"/>
      <c r="AD191" s="150"/>
      <c r="AE191" s="150"/>
      <c r="AF191" s="213"/>
      <c r="AG191" s="213"/>
      <c r="AH191" s="213"/>
    </row>
    <row r="192" spans="2:34" s="149" customFormat="1" ht="42" customHeight="1" x14ac:dyDescent="0.25">
      <c r="B192" s="215">
        <v>1</v>
      </c>
      <c r="C192" s="8" t="s">
        <v>95</v>
      </c>
      <c r="D192" s="55"/>
      <c r="E192" s="155"/>
      <c r="F192" s="155"/>
      <c r="G192" s="155"/>
      <c r="H192" s="57" t="s">
        <v>84</v>
      </c>
      <c r="I192" s="57" t="s">
        <v>21</v>
      </c>
      <c r="J192" s="57" t="s">
        <v>18</v>
      </c>
      <c r="K192" s="58"/>
      <c r="L192" s="58"/>
      <c r="M192" s="156" t="s">
        <v>807</v>
      </c>
      <c r="N192" s="156" t="s">
        <v>808</v>
      </c>
      <c r="O192" s="26">
        <f t="shared" si="40"/>
        <v>2200000</v>
      </c>
      <c r="P192" s="143">
        <v>2200000</v>
      </c>
      <c r="Q192" s="62"/>
      <c r="R192" s="62"/>
      <c r="S192" s="75"/>
      <c r="T192" s="157" t="s">
        <v>317</v>
      </c>
      <c r="U192" s="209">
        <f t="shared" si="36"/>
        <v>183.33333333333334</v>
      </c>
      <c r="V192" s="194">
        <f t="shared" si="37"/>
        <v>128.33333333333334</v>
      </c>
      <c r="W192" s="194">
        <f t="shared" si="38"/>
        <v>146.66666666666669</v>
      </c>
      <c r="X192" s="195">
        <f t="shared" si="39"/>
        <v>275</v>
      </c>
      <c r="Y192" s="150"/>
      <c r="Z192" s="150"/>
      <c r="AA192" s="150"/>
      <c r="AB192" s="150"/>
      <c r="AC192" s="150"/>
      <c r="AD192" s="150"/>
      <c r="AE192" s="150"/>
      <c r="AF192" s="213"/>
      <c r="AG192" s="213"/>
      <c r="AH192" s="213"/>
    </row>
    <row r="193" spans="2:34" s="149" customFormat="1" ht="42" customHeight="1" x14ac:dyDescent="0.25">
      <c r="B193" s="215">
        <v>1</v>
      </c>
      <c r="C193" s="8" t="s">
        <v>95</v>
      </c>
      <c r="D193" s="55"/>
      <c r="E193" s="155"/>
      <c r="F193" s="155"/>
      <c r="G193" s="155"/>
      <c r="H193" s="57" t="s">
        <v>84</v>
      </c>
      <c r="I193" s="57" t="s">
        <v>21</v>
      </c>
      <c r="J193" s="57" t="s">
        <v>18</v>
      </c>
      <c r="K193" s="58"/>
      <c r="L193" s="58"/>
      <c r="M193" s="156" t="s">
        <v>754</v>
      </c>
      <c r="N193" s="156" t="s">
        <v>741</v>
      </c>
      <c r="O193" s="26">
        <f>P193</f>
        <v>1200000</v>
      </c>
      <c r="P193" s="143">
        <v>1200000</v>
      </c>
      <c r="Q193" s="62"/>
      <c r="R193" s="62"/>
      <c r="S193" s="75"/>
      <c r="T193" s="157" t="s">
        <v>317</v>
      </c>
      <c r="U193" s="210">
        <f t="shared" si="36"/>
        <v>100</v>
      </c>
      <c r="V193" s="194">
        <f t="shared" si="37"/>
        <v>70</v>
      </c>
      <c r="W193" s="194">
        <f t="shared" si="38"/>
        <v>80</v>
      </c>
      <c r="X193" s="195">
        <f t="shared" si="39"/>
        <v>150</v>
      </c>
      <c r="Y193" s="150"/>
      <c r="Z193" s="150"/>
      <c r="AA193" s="150"/>
      <c r="AB193" s="150"/>
      <c r="AC193" s="150"/>
      <c r="AD193" s="150"/>
      <c r="AE193" s="150"/>
      <c r="AF193" s="213"/>
      <c r="AG193" s="213"/>
      <c r="AH193" s="213"/>
    </row>
    <row r="194" spans="2:34" s="149" customFormat="1" ht="42" customHeight="1" x14ac:dyDescent="0.25">
      <c r="B194" s="215">
        <v>1</v>
      </c>
      <c r="C194" s="8" t="s">
        <v>95</v>
      </c>
      <c r="D194" s="55"/>
      <c r="E194" s="155"/>
      <c r="F194" s="155"/>
      <c r="G194" s="155"/>
      <c r="H194" s="57" t="s">
        <v>84</v>
      </c>
      <c r="I194" s="57" t="s">
        <v>21</v>
      </c>
      <c r="J194" s="57" t="s">
        <v>18</v>
      </c>
      <c r="K194" s="58"/>
      <c r="L194" s="58"/>
      <c r="M194" s="156" t="s">
        <v>809</v>
      </c>
      <c r="N194" s="156" t="s">
        <v>170</v>
      </c>
      <c r="O194" s="26">
        <f t="shared" ref="O194:O195" si="41">P194</f>
        <v>800000</v>
      </c>
      <c r="P194" s="143">
        <v>800000</v>
      </c>
      <c r="Q194" s="62"/>
      <c r="R194" s="62"/>
      <c r="S194" s="75"/>
      <c r="T194" s="157" t="s">
        <v>317</v>
      </c>
      <c r="U194" s="209">
        <f t="shared" si="36"/>
        <v>66.666666666666671</v>
      </c>
      <c r="V194" s="194">
        <f t="shared" si="37"/>
        <v>46.666666666666671</v>
      </c>
      <c r="W194" s="194">
        <f t="shared" si="38"/>
        <v>53.333333333333336</v>
      </c>
      <c r="X194" s="195">
        <f t="shared" si="39"/>
        <v>100</v>
      </c>
      <c r="Y194" s="150"/>
      <c r="Z194" s="150"/>
      <c r="AA194" s="150"/>
      <c r="AB194" s="150"/>
      <c r="AC194" s="150"/>
      <c r="AD194" s="150"/>
      <c r="AE194" s="150"/>
      <c r="AF194" s="213"/>
      <c r="AG194" s="213"/>
      <c r="AH194" s="213"/>
    </row>
    <row r="195" spans="2:34" s="149" customFormat="1" ht="42" customHeight="1" x14ac:dyDescent="0.25">
      <c r="B195" s="215">
        <v>1</v>
      </c>
      <c r="C195" s="8" t="s">
        <v>95</v>
      </c>
      <c r="D195" s="55"/>
      <c r="E195" s="155"/>
      <c r="F195" s="155"/>
      <c r="G195" s="155"/>
      <c r="H195" s="57" t="s">
        <v>84</v>
      </c>
      <c r="I195" s="57" t="s">
        <v>21</v>
      </c>
      <c r="J195" s="57" t="s">
        <v>18</v>
      </c>
      <c r="K195" s="58"/>
      <c r="L195" s="58"/>
      <c r="M195" s="156" t="s">
        <v>810</v>
      </c>
      <c r="N195" s="156" t="s">
        <v>114</v>
      </c>
      <c r="O195" s="26">
        <f t="shared" si="41"/>
        <v>1200000</v>
      </c>
      <c r="P195" s="143">
        <v>1200000</v>
      </c>
      <c r="Q195" s="62"/>
      <c r="R195" s="62"/>
      <c r="S195" s="75"/>
      <c r="T195" s="157" t="s">
        <v>317</v>
      </c>
      <c r="U195" s="210">
        <f t="shared" si="36"/>
        <v>100</v>
      </c>
      <c r="V195" s="194">
        <f t="shared" si="37"/>
        <v>70</v>
      </c>
      <c r="W195" s="194">
        <f t="shared" si="38"/>
        <v>80</v>
      </c>
      <c r="X195" s="195">
        <f t="shared" si="39"/>
        <v>150</v>
      </c>
      <c r="Y195" s="150"/>
      <c r="Z195" s="150"/>
      <c r="AA195" s="150"/>
      <c r="AB195" s="150"/>
      <c r="AC195" s="150"/>
      <c r="AD195" s="150"/>
      <c r="AE195" s="150"/>
      <c r="AF195" s="213"/>
      <c r="AG195" s="213"/>
      <c r="AH195" s="213"/>
    </row>
    <row r="196" spans="2:34" ht="42" customHeight="1" x14ac:dyDescent="0.25">
      <c r="B196" s="215">
        <v>1</v>
      </c>
      <c r="C196" s="8" t="s">
        <v>95</v>
      </c>
      <c r="D196" s="55"/>
      <c r="E196" s="155"/>
      <c r="F196" s="155"/>
      <c r="G196" s="155"/>
      <c r="H196" s="57" t="s">
        <v>84</v>
      </c>
      <c r="I196" s="57" t="s">
        <v>21</v>
      </c>
      <c r="J196" s="57" t="s">
        <v>18</v>
      </c>
      <c r="K196" s="58"/>
      <c r="L196" s="58"/>
      <c r="M196" s="59" t="s">
        <v>927</v>
      </c>
      <c r="N196" s="59" t="s">
        <v>160</v>
      </c>
      <c r="O196" s="26">
        <f>P196</f>
        <v>2200000</v>
      </c>
      <c r="P196" s="114">
        <v>2200000</v>
      </c>
      <c r="Q196" s="62"/>
      <c r="R196" s="62"/>
      <c r="S196" s="75"/>
      <c r="T196" s="63" t="s">
        <v>317</v>
      </c>
      <c r="U196" s="209">
        <f t="shared" si="36"/>
        <v>183.33333333333334</v>
      </c>
      <c r="V196" s="194">
        <f t="shared" si="37"/>
        <v>128.33333333333334</v>
      </c>
      <c r="W196" s="194">
        <f t="shared" si="38"/>
        <v>146.66666666666669</v>
      </c>
      <c r="X196" s="195">
        <f t="shared" si="39"/>
        <v>275</v>
      </c>
    </row>
    <row r="197" spans="2:34" s="149" customFormat="1" ht="42" customHeight="1" x14ac:dyDescent="0.25">
      <c r="B197" s="215">
        <v>1</v>
      </c>
      <c r="C197" s="8" t="s">
        <v>95</v>
      </c>
      <c r="D197" s="55"/>
      <c r="E197" s="155"/>
      <c r="F197" s="155"/>
      <c r="G197" s="155"/>
      <c r="H197" s="57" t="s">
        <v>84</v>
      </c>
      <c r="I197" s="57" t="s">
        <v>21</v>
      </c>
      <c r="J197" s="57" t="s">
        <v>18</v>
      </c>
      <c r="K197" s="58"/>
      <c r="L197" s="58"/>
      <c r="M197" s="156" t="s">
        <v>747</v>
      </c>
      <c r="N197" s="156" t="s">
        <v>160</v>
      </c>
      <c r="O197" s="26">
        <f>P197</f>
        <v>350000</v>
      </c>
      <c r="P197" s="143">
        <v>350000</v>
      </c>
      <c r="Q197" s="62"/>
      <c r="R197" s="62"/>
      <c r="S197" s="75"/>
      <c r="T197" s="157" t="s">
        <v>317</v>
      </c>
      <c r="U197" s="209">
        <f t="shared" si="36"/>
        <v>29.166666666666668</v>
      </c>
      <c r="V197" s="194">
        <f t="shared" si="37"/>
        <v>20.416666666666668</v>
      </c>
      <c r="W197" s="194">
        <f t="shared" si="38"/>
        <v>23.333333333333336</v>
      </c>
      <c r="X197" s="195">
        <f t="shared" si="39"/>
        <v>43.75</v>
      </c>
      <c r="Y197" s="150"/>
      <c r="Z197" s="150"/>
      <c r="AA197" s="150"/>
      <c r="AB197" s="150"/>
      <c r="AC197" s="150"/>
      <c r="AD197" s="150"/>
      <c r="AE197" s="150"/>
      <c r="AF197" s="213"/>
      <c r="AG197" s="213"/>
      <c r="AH197" s="213"/>
    </row>
    <row r="198" spans="2:34" s="149" customFormat="1" ht="42" customHeight="1" x14ac:dyDescent="0.25">
      <c r="B198" s="215">
        <v>1</v>
      </c>
      <c r="C198" s="8" t="s">
        <v>95</v>
      </c>
      <c r="D198" s="55"/>
      <c r="E198" s="155"/>
      <c r="F198" s="155"/>
      <c r="G198" s="155"/>
      <c r="H198" s="57" t="s">
        <v>84</v>
      </c>
      <c r="I198" s="57" t="s">
        <v>21</v>
      </c>
      <c r="J198" s="57" t="s">
        <v>18</v>
      </c>
      <c r="K198" s="58"/>
      <c r="L198" s="58"/>
      <c r="M198" s="156" t="s">
        <v>811</v>
      </c>
      <c r="N198" s="156" t="s">
        <v>235</v>
      </c>
      <c r="O198" s="26">
        <f t="shared" ref="O198:O223" si="42">P198</f>
        <v>1500000</v>
      </c>
      <c r="P198" s="143">
        <v>1500000</v>
      </c>
      <c r="Q198" s="62"/>
      <c r="R198" s="62"/>
      <c r="S198" s="75"/>
      <c r="T198" s="157" t="s">
        <v>317</v>
      </c>
      <c r="U198" s="210">
        <f t="shared" si="36"/>
        <v>125</v>
      </c>
      <c r="V198" s="194">
        <f t="shared" si="37"/>
        <v>87.5</v>
      </c>
      <c r="W198" s="194">
        <f t="shared" si="38"/>
        <v>100</v>
      </c>
      <c r="X198" s="195">
        <f t="shared" si="39"/>
        <v>187.5</v>
      </c>
      <c r="Y198" s="150"/>
      <c r="Z198" s="150"/>
      <c r="AA198" s="150"/>
      <c r="AB198" s="150"/>
      <c r="AC198" s="150"/>
      <c r="AD198" s="150"/>
      <c r="AE198" s="150"/>
      <c r="AF198" s="213"/>
      <c r="AG198" s="213"/>
      <c r="AH198" s="213"/>
    </row>
    <row r="199" spans="2:34" s="149" customFormat="1" ht="42" customHeight="1" x14ac:dyDescent="0.25">
      <c r="B199" s="215">
        <v>1</v>
      </c>
      <c r="C199" s="8" t="s">
        <v>95</v>
      </c>
      <c r="D199" s="55"/>
      <c r="E199" s="155"/>
      <c r="F199" s="155"/>
      <c r="G199" s="155"/>
      <c r="H199" s="57" t="s">
        <v>84</v>
      </c>
      <c r="I199" s="57" t="s">
        <v>21</v>
      </c>
      <c r="J199" s="57" t="s">
        <v>18</v>
      </c>
      <c r="K199" s="58"/>
      <c r="L199" s="58"/>
      <c r="M199" s="156" t="s">
        <v>812</v>
      </c>
      <c r="N199" s="156" t="s">
        <v>239</v>
      </c>
      <c r="O199" s="26">
        <f t="shared" si="42"/>
        <v>1200000</v>
      </c>
      <c r="P199" s="143">
        <v>1200000</v>
      </c>
      <c r="Q199" s="62"/>
      <c r="R199" s="62"/>
      <c r="S199" s="75"/>
      <c r="T199" s="157" t="s">
        <v>317</v>
      </c>
      <c r="U199" s="210">
        <f t="shared" si="36"/>
        <v>100</v>
      </c>
      <c r="V199" s="194">
        <f t="shared" si="37"/>
        <v>70</v>
      </c>
      <c r="W199" s="194">
        <f t="shared" si="38"/>
        <v>80</v>
      </c>
      <c r="X199" s="195">
        <f t="shared" si="39"/>
        <v>150</v>
      </c>
      <c r="Y199" s="150"/>
      <c r="Z199" s="150"/>
      <c r="AA199" s="150"/>
      <c r="AB199" s="150"/>
      <c r="AC199" s="150"/>
      <c r="AD199" s="150"/>
      <c r="AE199" s="150"/>
      <c r="AF199" s="213"/>
      <c r="AG199" s="213"/>
      <c r="AH199" s="213"/>
    </row>
    <row r="200" spans="2:34" s="149" customFormat="1" ht="42" customHeight="1" x14ac:dyDescent="0.25">
      <c r="B200" s="215">
        <v>1</v>
      </c>
      <c r="C200" s="8" t="s">
        <v>95</v>
      </c>
      <c r="D200" s="55"/>
      <c r="E200" s="155"/>
      <c r="F200" s="155"/>
      <c r="G200" s="155"/>
      <c r="H200" s="57" t="s">
        <v>84</v>
      </c>
      <c r="I200" s="57" t="s">
        <v>21</v>
      </c>
      <c r="J200" s="57" t="s">
        <v>18</v>
      </c>
      <c r="K200" s="58"/>
      <c r="L200" s="58"/>
      <c r="M200" s="156" t="s">
        <v>813</v>
      </c>
      <c r="N200" s="156" t="s">
        <v>238</v>
      </c>
      <c r="O200" s="26">
        <f t="shared" si="42"/>
        <v>1351379.22</v>
      </c>
      <c r="P200" s="143">
        <v>1351379.22</v>
      </c>
      <c r="Q200" s="62"/>
      <c r="R200" s="62"/>
      <c r="S200" s="75"/>
      <c r="T200" s="157" t="s">
        <v>317</v>
      </c>
      <c r="U200" s="209">
        <f t="shared" si="36"/>
        <v>112.614935</v>
      </c>
      <c r="V200" s="194">
        <f t="shared" si="37"/>
        <v>78.830454500000002</v>
      </c>
      <c r="W200" s="194">
        <f t="shared" si="38"/>
        <v>90.091948000000002</v>
      </c>
      <c r="X200" s="195">
        <f t="shared" si="39"/>
        <v>168.9224025</v>
      </c>
      <c r="Y200" s="150"/>
      <c r="Z200" s="150"/>
      <c r="AA200" s="150"/>
      <c r="AB200" s="150"/>
      <c r="AC200" s="150"/>
      <c r="AD200" s="150"/>
      <c r="AE200" s="150"/>
      <c r="AF200" s="213"/>
      <c r="AG200" s="213"/>
      <c r="AH200" s="213"/>
    </row>
    <row r="201" spans="2:34" s="149" customFormat="1" ht="42" customHeight="1" x14ac:dyDescent="0.25">
      <c r="B201" s="215">
        <v>1</v>
      </c>
      <c r="C201" s="8" t="s">
        <v>95</v>
      </c>
      <c r="D201" s="55"/>
      <c r="E201" s="155"/>
      <c r="F201" s="155"/>
      <c r="G201" s="155"/>
      <c r="H201" s="57" t="s">
        <v>84</v>
      </c>
      <c r="I201" s="57" t="s">
        <v>21</v>
      </c>
      <c r="J201" s="57" t="s">
        <v>18</v>
      </c>
      <c r="K201" s="58"/>
      <c r="L201" s="58"/>
      <c r="M201" s="156" t="s">
        <v>814</v>
      </c>
      <c r="N201" s="156" t="s">
        <v>238</v>
      </c>
      <c r="O201" s="26">
        <f t="shared" si="42"/>
        <v>1000000</v>
      </c>
      <c r="P201" s="143">
        <v>1000000</v>
      </c>
      <c r="Q201" s="62"/>
      <c r="R201" s="62"/>
      <c r="S201" s="75"/>
      <c r="T201" s="157" t="s">
        <v>317</v>
      </c>
      <c r="U201" s="209">
        <f t="shared" si="36"/>
        <v>83.333333333333329</v>
      </c>
      <c r="V201" s="194">
        <f t="shared" si="37"/>
        <v>58.333333333333329</v>
      </c>
      <c r="W201" s="194">
        <f t="shared" si="38"/>
        <v>66.666666666666657</v>
      </c>
      <c r="X201" s="195">
        <f t="shared" si="39"/>
        <v>124.99999999999999</v>
      </c>
      <c r="Y201" s="150"/>
      <c r="Z201" s="150"/>
      <c r="AA201" s="150"/>
      <c r="AB201" s="150"/>
      <c r="AC201" s="150"/>
      <c r="AD201" s="150"/>
      <c r="AE201" s="150"/>
      <c r="AF201" s="213"/>
      <c r="AG201" s="213"/>
      <c r="AH201" s="213"/>
    </row>
    <row r="202" spans="2:34" s="149" customFormat="1" ht="42" customHeight="1" x14ac:dyDescent="0.25">
      <c r="B202" s="215">
        <v>1</v>
      </c>
      <c r="C202" s="8" t="s">
        <v>95</v>
      </c>
      <c r="D202" s="55"/>
      <c r="E202" s="155"/>
      <c r="F202" s="155"/>
      <c r="G202" s="155"/>
      <c r="H202" s="57" t="s">
        <v>84</v>
      </c>
      <c r="I202" s="57" t="s">
        <v>21</v>
      </c>
      <c r="J202" s="57" t="s">
        <v>18</v>
      </c>
      <c r="K202" s="58"/>
      <c r="L202" s="58"/>
      <c r="M202" s="156" t="s">
        <v>815</v>
      </c>
      <c r="N202" s="156" t="s">
        <v>238</v>
      </c>
      <c r="O202" s="26">
        <f t="shared" si="42"/>
        <v>600000</v>
      </c>
      <c r="P202" s="143">
        <v>600000</v>
      </c>
      <c r="Q202" s="62"/>
      <c r="R202" s="62"/>
      <c r="S202" s="75"/>
      <c r="T202" s="157" t="s">
        <v>317</v>
      </c>
      <c r="U202" s="210">
        <f t="shared" si="36"/>
        <v>50</v>
      </c>
      <c r="V202" s="194">
        <f t="shared" si="37"/>
        <v>35</v>
      </c>
      <c r="W202" s="194">
        <f t="shared" si="38"/>
        <v>40</v>
      </c>
      <c r="X202" s="195">
        <f t="shared" si="39"/>
        <v>75</v>
      </c>
      <c r="Y202" s="150"/>
      <c r="Z202" s="150"/>
      <c r="AA202" s="150"/>
      <c r="AB202" s="150"/>
      <c r="AC202" s="150"/>
      <c r="AD202" s="150"/>
      <c r="AE202" s="150"/>
      <c r="AF202" s="213"/>
      <c r="AG202" s="213"/>
      <c r="AH202" s="213"/>
    </row>
    <row r="203" spans="2:34" s="149" customFormat="1" ht="42" customHeight="1" x14ac:dyDescent="0.25">
      <c r="B203" s="215">
        <v>1</v>
      </c>
      <c r="C203" s="8" t="s">
        <v>95</v>
      </c>
      <c r="D203" s="55"/>
      <c r="E203" s="155"/>
      <c r="F203" s="155"/>
      <c r="G203" s="155"/>
      <c r="H203" s="57" t="s">
        <v>84</v>
      </c>
      <c r="I203" s="57" t="s">
        <v>21</v>
      </c>
      <c r="J203" s="57" t="s">
        <v>18</v>
      </c>
      <c r="K203" s="58"/>
      <c r="L203" s="58"/>
      <c r="M203" s="156" t="s">
        <v>816</v>
      </c>
      <c r="N203" s="156" t="s">
        <v>817</v>
      </c>
      <c r="O203" s="26">
        <f t="shared" si="42"/>
        <v>350000</v>
      </c>
      <c r="P203" s="143">
        <v>350000</v>
      </c>
      <c r="Q203" s="62"/>
      <c r="R203" s="62"/>
      <c r="S203" s="75"/>
      <c r="T203" s="157" t="s">
        <v>317</v>
      </c>
      <c r="U203" s="209">
        <f t="shared" si="36"/>
        <v>29.166666666666668</v>
      </c>
      <c r="V203" s="194">
        <f t="shared" si="37"/>
        <v>20.416666666666668</v>
      </c>
      <c r="W203" s="194">
        <f t="shared" si="38"/>
        <v>23.333333333333336</v>
      </c>
      <c r="X203" s="195">
        <f t="shared" si="39"/>
        <v>43.75</v>
      </c>
      <c r="Y203" s="150"/>
      <c r="Z203" s="150"/>
      <c r="AA203" s="150"/>
      <c r="AB203" s="150"/>
      <c r="AC203" s="150"/>
      <c r="AD203" s="150"/>
      <c r="AE203" s="150"/>
      <c r="AF203" s="213"/>
      <c r="AG203" s="213"/>
      <c r="AH203" s="213"/>
    </row>
    <row r="204" spans="2:34" s="149" customFormat="1" ht="42" customHeight="1" x14ac:dyDescent="0.25">
      <c r="B204" s="215">
        <v>1</v>
      </c>
      <c r="C204" s="8" t="s">
        <v>95</v>
      </c>
      <c r="D204" s="55"/>
      <c r="E204" s="155"/>
      <c r="F204" s="155"/>
      <c r="G204" s="155"/>
      <c r="H204" s="57" t="s">
        <v>84</v>
      </c>
      <c r="I204" s="57" t="s">
        <v>21</v>
      </c>
      <c r="J204" s="57" t="s">
        <v>18</v>
      </c>
      <c r="K204" s="58"/>
      <c r="L204" s="58"/>
      <c r="M204" s="156" t="s">
        <v>818</v>
      </c>
      <c r="N204" s="156" t="s">
        <v>118</v>
      </c>
      <c r="O204" s="26">
        <f t="shared" si="42"/>
        <v>900000</v>
      </c>
      <c r="P204" s="143">
        <v>900000</v>
      </c>
      <c r="Q204" s="62"/>
      <c r="R204" s="62"/>
      <c r="S204" s="75"/>
      <c r="T204" s="157" t="s">
        <v>317</v>
      </c>
      <c r="U204" s="210">
        <f t="shared" si="36"/>
        <v>75</v>
      </c>
      <c r="V204" s="194">
        <f t="shared" si="37"/>
        <v>52.5</v>
      </c>
      <c r="W204" s="194">
        <f t="shared" si="38"/>
        <v>60</v>
      </c>
      <c r="X204" s="195">
        <f t="shared" si="39"/>
        <v>112.5</v>
      </c>
      <c r="Y204" s="150"/>
      <c r="Z204" s="150"/>
      <c r="AA204" s="150"/>
      <c r="AB204" s="150"/>
      <c r="AC204" s="150"/>
      <c r="AD204" s="150"/>
      <c r="AE204" s="150"/>
      <c r="AF204" s="213"/>
      <c r="AG204" s="213"/>
      <c r="AH204" s="213"/>
    </row>
    <row r="205" spans="2:34" s="149" customFormat="1" ht="42" customHeight="1" x14ac:dyDescent="0.25">
      <c r="B205" s="215">
        <v>1</v>
      </c>
      <c r="C205" s="8" t="s">
        <v>95</v>
      </c>
      <c r="D205" s="55"/>
      <c r="E205" s="155"/>
      <c r="F205" s="155"/>
      <c r="G205" s="155"/>
      <c r="H205" s="57" t="s">
        <v>84</v>
      </c>
      <c r="I205" s="57" t="s">
        <v>21</v>
      </c>
      <c r="J205" s="57" t="s">
        <v>18</v>
      </c>
      <c r="K205" s="58"/>
      <c r="L205" s="58"/>
      <c r="M205" s="156" t="s">
        <v>819</v>
      </c>
      <c r="N205" s="156" t="s">
        <v>118</v>
      </c>
      <c r="O205" s="26">
        <f t="shared" si="42"/>
        <v>600000</v>
      </c>
      <c r="P205" s="143">
        <v>600000</v>
      </c>
      <c r="Q205" s="62"/>
      <c r="R205" s="62"/>
      <c r="S205" s="75"/>
      <c r="T205" s="157" t="s">
        <v>317</v>
      </c>
      <c r="U205" s="210">
        <f t="shared" si="36"/>
        <v>50</v>
      </c>
      <c r="V205" s="65">
        <f t="shared" si="37"/>
        <v>35</v>
      </c>
      <c r="W205" s="65">
        <f t="shared" si="38"/>
        <v>40</v>
      </c>
      <c r="X205" s="66">
        <f t="shared" si="39"/>
        <v>75</v>
      </c>
      <c r="Y205" s="150"/>
      <c r="Z205" s="150"/>
      <c r="AA205" s="150"/>
      <c r="AB205" s="150"/>
      <c r="AC205" s="150"/>
      <c r="AD205" s="150"/>
      <c r="AE205" s="150"/>
      <c r="AF205" s="213"/>
      <c r="AG205" s="213"/>
      <c r="AH205" s="213"/>
    </row>
    <row r="206" spans="2:34" s="149" customFormat="1" ht="42" customHeight="1" x14ac:dyDescent="0.25">
      <c r="B206" s="215">
        <v>1</v>
      </c>
      <c r="C206" s="8" t="s">
        <v>95</v>
      </c>
      <c r="D206" s="55"/>
      <c r="E206" s="155"/>
      <c r="F206" s="155"/>
      <c r="G206" s="155"/>
      <c r="H206" s="57" t="s">
        <v>84</v>
      </c>
      <c r="I206" s="57" t="s">
        <v>21</v>
      </c>
      <c r="J206" s="57" t="s">
        <v>18</v>
      </c>
      <c r="K206" s="58"/>
      <c r="L206" s="58"/>
      <c r="M206" s="156" t="s">
        <v>820</v>
      </c>
      <c r="N206" s="156" t="s">
        <v>181</v>
      </c>
      <c r="O206" s="26">
        <f t="shared" si="42"/>
        <v>1400000</v>
      </c>
      <c r="P206" s="143">
        <v>1400000</v>
      </c>
      <c r="Q206" s="62"/>
      <c r="R206" s="62"/>
      <c r="S206" s="75"/>
      <c r="T206" s="157" t="s">
        <v>317</v>
      </c>
      <c r="U206" s="209">
        <f t="shared" si="36"/>
        <v>116.66666666666667</v>
      </c>
      <c r="V206" s="194">
        <f t="shared" si="37"/>
        <v>81.666666666666671</v>
      </c>
      <c r="W206" s="194">
        <f t="shared" si="38"/>
        <v>93.333333333333343</v>
      </c>
      <c r="X206" s="195">
        <f t="shared" si="39"/>
        <v>175</v>
      </c>
      <c r="Y206" s="150"/>
      <c r="Z206" s="150"/>
      <c r="AA206" s="150"/>
      <c r="AB206" s="150"/>
      <c r="AC206" s="150"/>
      <c r="AD206" s="150"/>
      <c r="AE206" s="150"/>
      <c r="AF206" s="213"/>
      <c r="AG206" s="213"/>
      <c r="AH206" s="213"/>
    </row>
    <row r="207" spans="2:34" s="149" customFormat="1" ht="42" customHeight="1" x14ac:dyDescent="0.25">
      <c r="B207" s="215">
        <v>1</v>
      </c>
      <c r="C207" s="8" t="s">
        <v>95</v>
      </c>
      <c r="D207" s="55"/>
      <c r="E207" s="155"/>
      <c r="F207" s="155"/>
      <c r="G207" s="155"/>
      <c r="H207" s="57" t="s">
        <v>84</v>
      </c>
      <c r="I207" s="57" t="s">
        <v>21</v>
      </c>
      <c r="J207" s="57" t="s">
        <v>18</v>
      </c>
      <c r="K207" s="58"/>
      <c r="L207" s="58"/>
      <c r="M207" s="156" t="s">
        <v>821</v>
      </c>
      <c r="N207" s="156" t="s">
        <v>822</v>
      </c>
      <c r="O207" s="26">
        <f t="shared" si="42"/>
        <v>750000</v>
      </c>
      <c r="P207" s="143">
        <v>750000</v>
      </c>
      <c r="Q207" s="62"/>
      <c r="R207" s="62"/>
      <c r="S207" s="75"/>
      <c r="T207" s="157" t="s">
        <v>317</v>
      </c>
      <c r="U207" s="209">
        <f t="shared" si="36"/>
        <v>62.5</v>
      </c>
      <c r="V207" s="194">
        <f t="shared" si="37"/>
        <v>43.75</v>
      </c>
      <c r="W207" s="194">
        <f t="shared" si="38"/>
        <v>50</v>
      </c>
      <c r="X207" s="195">
        <f t="shared" si="39"/>
        <v>93.75</v>
      </c>
      <c r="Y207" s="150"/>
      <c r="Z207" s="150"/>
      <c r="AA207" s="150"/>
      <c r="AB207" s="150"/>
      <c r="AC207" s="150"/>
      <c r="AD207" s="150"/>
      <c r="AE207" s="150"/>
      <c r="AF207" s="213"/>
      <c r="AG207" s="213"/>
      <c r="AH207" s="213"/>
    </row>
    <row r="208" spans="2:34" s="149" customFormat="1" ht="42" customHeight="1" x14ac:dyDescent="0.25">
      <c r="B208" s="215">
        <v>1</v>
      </c>
      <c r="C208" s="8" t="s">
        <v>95</v>
      </c>
      <c r="D208" s="55"/>
      <c r="E208" s="155"/>
      <c r="F208" s="155"/>
      <c r="G208" s="155"/>
      <c r="H208" s="57" t="s">
        <v>84</v>
      </c>
      <c r="I208" s="57" t="s">
        <v>21</v>
      </c>
      <c r="J208" s="57" t="s">
        <v>18</v>
      </c>
      <c r="K208" s="58"/>
      <c r="L208" s="58"/>
      <c r="M208" s="156" t="s">
        <v>823</v>
      </c>
      <c r="N208" s="156" t="s">
        <v>824</v>
      </c>
      <c r="O208" s="26">
        <f t="shared" si="42"/>
        <v>1200000</v>
      </c>
      <c r="P208" s="143">
        <v>1200000</v>
      </c>
      <c r="Q208" s="62"/>
      <c r="R208" s="62"/>
      <c r="S208" s="75"/>
      <c r="T208" s="157" t="s">
        <v>317</v>
      </c>
      <c r="U208" s="210">
        <f t="shared" si="36"/>
        <v>100</v>
      </c>
      <c r="V208" s="65">
        <f t="shared" si="37"/>
        <v>70</v>
      </c>
      <c r="W208" s="65">
        <f t="shared" si="38"/>
        <v>80</v>
      </c>
      <c r="X208" s="66">
        <f t="shared" si="39"/>
        <v>150</v>
      </c>
      <c r="Y208" s="150"/>
      <c r="Z208" s="150"/>
      <c r="AA208" s="150"/>
      <c r="AB208" s="150"/>
      <c r="AC208" s="150"/>
      <c r="AD208" s="150"/>
      <c r="AE208" s="150"/>
      <c r="AF208" s="213"/>
      <c r="AG208" s="213"/>
      <c r="AH208" s="213"/>
    </row>
    <row r="209" spans="2:34" s="149" customFormat="1" ht="42" customHeight="1" x14ac:dyDescent="0.25">
      <c r="B209" s="215">
        <v>1</v>
      </c>
      <c r="C209" s="8" t="s">
        <v>95</v>
      </c>
      <c r="D209" s="55"/>
      <c r="E209" s="155"/>
      <c r="F209" s="155"/>
      <c r="G209" s="155"/>
      <c r="H209" s="57" t="s">
        <v>84</v>
      </c>
      <c r="I209" s="57" t="s">
        <v>21</v>
      </c>
      <c r="J209" s="57" t="s">
        <v>18</v>
      </c>
      <c r="K209" s="58"/>
      <c r="L209" s="58"/>
      <c r="M209" s="156" t="s">
        <v>825</v>
      </c>
      <c r="N209" s="156" t="s">
        <v>133</v>
      </c>
      <c r="O209" s="26">
        <f t="shared" si="42"/>
        <v>1400000</v>
      </c>
      <c r="P209" s="143">
        <v>1400000</v>
      </c>
      <c r="Q209" s="62"/>
      <c r="R209" s="62"/>
      <c r="S209" s="75"/>
      <c r="T209" s="157" t="s">
        <v>317</v>
      </c>
      <c r="U209" s="209">
        <f t="shared" si="36"/>
        <v>116.66666666666667</v>
      </c>
      <c r="V209" s="194">
        <f t="shared" si="37"/>
        <v>81.666666666666671</v>
      </c>
      <c r="W209" s="194">
        <f t="shared" si="38"/>
        <v>93.333333333333343</v>
      </c>
      <c r="X209" s="195">
        <f t="shared" si="39"/>
        <v>175</v>
      </c>
      <c r="Y209" s="150"/>
      <c r="Z209" s="150"/>
      <c r="AA209" s="150"/>
      <c r="AB209" s="150"/>
      <c r="AC209" s="150"/>
      <c r="AD209" s="150"/>
      <c r="AE209" s="150"/>
      <c r="AF209" s="213"/>
      <c r="AG209" s="213"/>
      <c r="AH209" s="213"/>
    </row>
    <row r="210" spans="2:34" s="149" customFormat="1" ht="42" customHeight="1" x14ac:dyDescent="0.25">
      <c r="B210" s="215">
        <v>1</v>
      </c>
      <c r="C210" s="8" t="s">
        <v>95</v>
      </c>
      <c r="D210" s="55"/>
      <c r="E210" s="155"/>
      <c r="F210" s="155"/>
      <c r="G210" s="155"/>
      <c r="H210" s="57" t="s">
        <v>84</v>
      </c>
      <c r="I210" s="57" t="s">
        <v>21</v>
      </c>
      <c r="J210" s="57" t="s">
        <v>18</v>
      </c>
      <c r="K210" s="58"/>
      <c r="L210" s="58"/>
      <c r="M210" s="156" t="s">
        <v>826</v>
      </c>
      <c r="N210" s="156" t="s">
        <v>281</v>
      </c>
      <c r="O210" s="26">
        <f t="shared" si="42"/>
        <v>600000</v>
      </c>
      <c r="P210" s="143">
        <v>600000</v>
      </c>
      <c r="Q210" s="62"/>
      <c r="R210" s="62"/>
      <c r="S210" s="75"/>
      <c r="T210" s="157" t="s">
        <v>317</v>
      </c>
      <c r="U210" s="210">
        <f t="shared" si="36"/>
        <v>50</v>
      </c>
      <c r="V210" s="194">
        <f t="shared" si="37"/>
        <v>35</v>
      </c>
      <c r="W210" s="194">
        <f t="shared" si="38"/>
        <v>40</v>
      </c>
      <c r="X210" s="195">
        <f t="shared" si="39"/>
        <v>75</v>
      </c>
      <c r="Y210" s="150"/>
      <c r="Z210" s="150"/>
      <c r="AA210" s="150"/>
      <c r="AB210" s="150"/>
      <c r="AC210" s="150"/>
      <c r="AD210" s="150"/>
      <c r="AE210" s="150"/>
      <c r="AF210" s="213"/>
      <c r="AG210" s="213"/>
      <c r="AH210" s="213"/>
    </row>
    <row r="211" spans="2:34" s="149" customFormat="1" ht="42" customHeight="1" x14ac:dyDescent="0.25">
      <c r="B211" s="215">
        <v>1</v>
      </c>
      <c r="C211" s="8" t="s">
        <v>95</v>
      </c>
      <c r="D211" s="55"/>
      <c r="E211" s="155"/>
      <c r="F211" s="155"/>
      <c r="G211" s="155"/>
      <c r="H211" s="57" t="s">
        <v>84</v>
      </c>
      <c r="I211" s="57" t="s">
        <v>21</v>
      </c>
      <c r="J211" s="57" t="s">
        <v>18</v>
      </c>
      <c r="K211" s="58"/>
      <c r="L211" s="58"/>
      <c r="M211" s="156" t="s">
        <v>989</v>
      </c>
      <c r="N211" s="156" t="s">
        <v>827</v>
      </c>
      <c r="O211" s="26">
        <f t="shared" si="42"/>
        <v>1400000</v>
      </c>
      <c r="P211" s="143">
        <v>1400000</v>
      </c>
      <c r="Q211" s="62"/>
      <c r="R211" s="62"/>
      <c r="S211" s="75"/>
      <c r="T211" s="157" t="s">
        <v>317</v>
      </c>
      <c r="U211" s="209">
        <f t="shared" si="36"/>
        <v>116.66666666666667</v>
      </c>
      <c r="V211" s="194">
        <f t="shared" si="37"/>
        <v>81.666666666666671</v>
      </c>
      <c r="W211" s="194">
        <f t="shared" si="38"/>
        <v>93.333333333333343</v>
      </c>
      <c r="X211" s="66">
        <f t="shared" si="39"/>
        <v>175</v>
      </c>
      <c r="Y211" s="150"/>
      <c r="Z211" s="150"/>
      <c r="AA211" s="150"/>
      <c r="AB211" s="150"/>
      <c r="AC211" s="150"/>
      <c r="AD211" s="150"/>
      <c r="AE211" s="150"/>
      <c r="AF211" s="213"/>
      <c r="AG211" s="213"/>
      <c r="AH211" s="213"/>
    </row>
    <row r="212" spans="2:34" s="149" customFormat="1" ht="42" customHeight="1" x14ac:dyDescent="0.25">
      <c r="B212" s="215">
        <v>1</v>
      </c>
      <c r="C212" s="8" t="s">
        <v>95</v>
      </c>
      <c r="D212" s="55"/>
      <c r="E212" s="155"/>
      <c r="F212" s="155"/>
      <c r="G212" s="155"/>
      <c r="H212" s="57" t="s">
        <v>84</v>
      </c>
      <c r="I212" s="57" t="s">
        <v>21</v>
      </c>
      <c r="J212" s="57" t="s">
        <v>18</v>
      </c>
      <c r="K212" s="58"/>
      <c r="L212" s="58"/>
      <c r="M212" s="156" t="s">
        <v>804</v>
      </c>
      <c r="N212" s="156" t="s">
        <v>243</v>
      </c>
      <c r="O212" s="26">
        <f t="shared" si="42"/>
        <v>2018461.79</v>
      </c>
      <c r="P212" s="143">
        <v>2018461.79</v>
      </c>
      <c r="Q212" s="62"/>
      <c r="R212" s="62"/>
      <c r="S212" s="75"/>
      <c r="T212" s="157" t="s">
        <v>317</v>
      </c>
      <c r="U212" s="209">
        <f t="shared" si="36"/>
        <v>168.20514916666667</v>
      </c>
      <c r="V212" s="194">
        <f t="shared" si="37"/>
        <v>117.74360441666667</v>
      </c>
      <c r="W212" s="194">
        <f t="shared" si="38"/>
        <v>134.56411933333334</v>
      </c>
      <c r="X212" s="195">
        <f t="shared" si="39"/>
        <v>252.30772375000001</v>
      </c>
      <c r="Y212" s="150"/>
      <c r="Z212" s="150"/>
      <c r="AA212" s="150"/>
      <c r="AB212" s="150"/>
      <c r="AC212" s="150"/>
      <c r="AD212" s="150"/>
      <c r="AE212" s="150"/>
      <c r="AF212" s="213"/>
      <c r="AG212" s="213"/>
      <c r="AH212" s="213"/>
    </row>
    <row r="213" spans="2:34" s="149" customFormat="1" ht="42" customHeight="1" x14ac:dyDescent="0.25">
      <c r="B213" s="215">
        <v>1</v>
      </c>
      <c r="C213" s="8" t="s">
        <v>95</v>
      </c>
      <c r="D213" s="55"/>
      <c r="E213" s="155"/>
      <c r="F213" s="155"/>
      <c r="G213" s="155"/>
      <c r="H213" s="57" t="s">
        <v>84</v>
      </c>
      <c r="I213" s="57" t="s">
        <v>21</v>
      </c>
      <c r="J213" s="57" t="s">
        <v>18</v>
      </c>
      <c r="K213" s="58"/>
      <c r="L213" s="58"/>
      <c r="M213" s="156" t="s">
        <v>828</v>
      </c>
      <c r="N213" s="156" t="s">
        <v>243</v>
      </c>
      <c r="O213" s="26">
        <f t="shared" si="42"/>
        <v>1000000</v>
      </c>
      <c r="P213" s="143">
        <v>1000000</v>
      </c>
      <c r="Q213" s="62"/>
      <c r="R213" s="62"/>
      <c r="S213" s="75"/>
      <c r="T213" s="157" t="s">
        <v>317</v>
      </c>
      <c r="U213" s="209">
        <f t="shared" si="36"/>
        <v>83.333333333333329</v>
      </c>
      <c r="V213" s="194">
        <f t="shared" si="37"/>
        <v>58.333333333333329</v>
      </c>
      <c r="W213" s="194">
        <f t="shared" si="38"/>
        <v>66.666666666666657</v>
      </c>
      <c r="X213" s="195">
        <f t="shared" si="39"/>
        <v>124.99999999999999</v>
      </c>
      <c r="Y213" s="150"/>
      <c r="Z213" s="150"/>
      <c r="AA213" s="150"/>
      <c r="AB213" s="150"/>
      <c r="AC213" s="150"/>
      <c r="AD213" s="150"/>
      <c r="AE213" s="150"/>
      <c r="AF213" s="213"/>
      <c r="AG213" s="213"/>
      <c r="AH213" s="213"/>
    </row>
    <row r="214" spans="2:34" s="149" customFormat="1" ht="42" customHeight="1" x14ac:dyDescent="0.25">
      <c r="B214" s="215">
        <v>1</v>
      </c>
      <c r="C214" s="8" t="s">
        <v>95</v>
      </c>
      <c r="D214" s="55"/>
      <c r="E214" s="155"/>
      <c r="F214" s="155"/>
      <c r="G214" s="155"/>
      <c r="H214" s="57" t="s">
        <v>84</v>
      </c>
      <c r="I214" s="57" t="s">
        <v>21</v>
      </c>
      <c r="J214" s="57" t="s">
        <v>18</v>
      </c>
      <c r="K214" s="58"/>
      <c r="L214" s="58"/>
      <c r="M214" s="156" t="s">
        <v>829</v>
      </c>
      <c r="N214" s="156" t="s">
        <v>601</v>
      </c>
      <c r="O214" s="26">
        <f t="shared" si="42"/>
        <v>1000000</v>
      </c>
      <c r="P214" s="143">
        <v>1000000</v>
      </c>
      <c r="Q214" s="62"/>
      <c r="R214" s="62"/>
      <c r="S214" s="75"/>
      <c r="T214" s="157" t="s">
        <v>317</v>
      </c>
      <c r="U214" s="209">
        <f t="shared" si="36"/>
        <v>83.333333333333329</v>
      </c>
      <c r="V214" s="194">
        <f t="shared" si="37"/>
        <v>58.333333333333329</v>
      </c>
      <c r="W214" s="194">
        <f t="shared" si="38"/>
        <v>66.666666666666657</v>
      </c>
      <c r="X214" s="195">
        <f t="shared" si="39"/>
        <v>124.99999999999999</v>
      </c>
      <c r="Y214" s="150"/>
      <c r="Z214" s="150"/>
      <c r="AA214" s="150"/>
      <c r="AB214" s="150"/>
      <c r="AC214" s="150"/>
      <c r="AD214" s="150"/>
      <c r="AE214" s="150"/>
      <c r="AF214" s="213"/>
      <c r="AG214" s="213"/>
      <c r="AH214" s="213"/>
    </row>
    <row r="215" spans="2:34" s="149" customFormat="1" ht="42" customHeight="1" x14ac:dyDescent="0.25">
      <c r="B215" s="215">
        <v>1</v>
      </c>
      <c r="C215" s="8" t="s">
        <v>95</v>
      </c>
      <c r="D215" s="55"/>
      <c r="E215" s="155"/>
      <c r="F215" s="155"/>
      <c r="G215" s="155"/>
      <c r="H215" s="57" t="s">
        <v>84</v>
      </c>
      <c r="I215" s="57" t="s">
        <v>21</v>
      </c>
      <c r="J215" s="57" t="s">
        <v>18</v>
      </c>
      <c r="K215" s="58"/>
      <c r="L215" s="58"/>
      <c r="M215" s="156" t="s">
        <v>830</v>
      </c>
      <c r="N215" s="156" t="s">
        <v>245</v>
      </c>
      <c r="O215" s="26">
        <f t="shared" si="42"/>
        <v>1450000</v>
      </c>
      <c r="P215" s="143">
        <v>1450000</v>
      </c>
      <c r="Q215" s="62"/>
      <c r="R215" s="62"/>
      <c r="S215" s="75"/>
      <c r="T215" s="157" t="s">
        <v>317</v>
      </c>
      <c r="U215" s="209">
        <f t="shared" si="36"/>
        <v>120.83333333333333</v>
      </c>
      <c r="V215" s="194">
        <f t="shared" si="37"/>
        <v>84.583333333333329</v>
      </c>
      <c r="W215" s="194">
        <f t="shared" si="38"/>
        <v>96.666666666666657</v>
      </c>
      <c r="X215" s="195">
        <f t="shared" si="39"/>
        <v>181.25</v>
      </c>
      <c r="Y215" s="150"/>
      <c r="Z215" s="150"/>
      <c r="AA215" s="150"/>
      <c r="AB215" s="150"/>
      <c r="AC215" s="150"/>
      <c r="AD215" s="150"/>
      <c r="AE215" s="150"/>
      <c r="AF215" s="213"/>
      <c r="AG215" s="213"/>
      <c r="AH215" s="213"/>
    </row>
    <row r="216" spans="2:34" s="149" customFormat="1" ht="42" customHeight="1" x14ac:dyDescent="0.25">
      <c r="B216" s="215">
        <v>1</v>
      </c>
      <c r="C216" s="8" t="s">
        <v>95</v>
      </c>
      <c r="D216" s="55"/>
      <c r="E216" s="155"/>
      <c r="F216" s="155"/>
      <c r="G216" s="155"/>
      <c r="H216" s="57" t="s">
        <v>84</v>
      </c>
      <c r="I216" s="57" t="s">
        <v>21</v>
      </c>
      <c r="J216" s="57" t="s">
        <v>18</v>
      </c>
      <c r="K216" s="58"/>
      <c r="L216" s="58"/>
      <c r="M216" s="156" t="s">
        <v>840</v>
      </c>
      <c r="N216" s="156" t="s">
        <v>247</v>
      </c>
      <c r="O216" s="26">
        <f t="shared" si="42"/>
        <v>550000</v>
      </c>
      <c r="P216" s="143">
        <v>550000</v>
      </c>
      <c r="Q216" s="62"/>
      <c r="R216" s="62"/>
      <c r="S216" s="75"/>
      <c r="T216" s="157" t="s">
        <v>317</v>
      </c>
      <c r="U216" s="209">
        <f t="shared" si="36"/>
        <v>45.833333333333336</v>
      </c>
      <c r="V216" s="194">
        <f t="shared" si="37"/>
        <v>32.083333333333336</v>
      </c>
      <c r="W216" s="194">
        <f t="shared" si="38"/>
        <v>36.666666666666671</v>
      </c>
      <c r="X216" s="66">
        <f t="shared" si="39"/>
        <v>68.75</v>
      </c>
      <c r="Y216" s="150"/>
      <c r="Z216" s="150"/>
      <c r="AA216" s="150"/>
      <c r="AB216" s="150"/>
      <c r="AC216" s="150"/>
      <c r="AD216" s="150"/>
      <c r="AE216" s="150"/>
      <c r="AF216" s="213"/>
      <c r="AG216" s="213"/>
      <c r="AH216" s="213"/>
    </row>
    <row r="217" spans="2:34" s="149" customFormat="1" ht="42" customHeight="1" x14ac:dyDescent="0.25">
      <c r="B217" s="215">
        <v>1</v>
      </c>
      <c r="C217" s="8" t="s">
        <v>95</v>
      </c>
      <c r="D217" s="55"/>
      <c r="E217" s="155"/>
      <c r="F217" s="155"/>
      <c r="G217" s="155"/>
      <c r="H217" s="57" t="s">
        <v>84</v>
      </c>
      <c r="I217" s="57" t="s">
        <v>21</v>
      </c>
      <c r="J217" s="57" t="s">
        <v>18</v>
      </c>
      <c r="K217" s="58"/>
      <c r="L217" s="58"/>
      <c r="M217" s="156" t="s">
        <v>841</v>
      </c>
      <c r="N217" s="156" t="s">
        <v>247</v>
      </c>
      <c r="O217" s="26">
        <f t="shared" si="42"/>
        <v>800000</v>
      </c>
      <c r="P217" s="143">
        <v>800000</v>
      </c>
      <c r="Q217" s="62"/>
      <c r="R217" s="62"/>
      <c r="S217" s="75"/>
      <c r="T217" s="157" t="s">
        <v>317</v>
      </c>
      <c r="U217" s="209">
        <f t="shared" si="36"/>
        <v>66.666666666666671</v>
      </c>
      <c r="V217" s="194">
        <f t="shared" si="37"/>
        <v>46.666666666666671</v>
      </c>
      <c r="W217" s="194">
        <f t="shared" si="38"/>
        <v>53.333333333333336</v>
      </c>
      <c r="X217" s="195">
        <f t="shared" si="39"/>
        <v>100</v>
      </c>
      <c r="Y217" s="150"/>
      <c r="Z217" s="150"/>
      <c r="AA217" s="150"/>
      <c r="AB217" s="150"/>
      <c r="AC217" s="150"/>
      <c r="AD217" s="150"/>
      <c r="AE217" s="150"/>
      <c r="AF217" s="213"/>
      <c r="AG217" s="213"/>
      <c r="AH217" s="213"/>
    </row>
    <row r="218" spans="2:34" s="149" customFormat="1" ht="42" customHeight="1" x14ac:dyDescent="0.25">
      <c r="B218" s="215">
        <v>1</v>
      </c>
      <c r="C218" s="8" t="s">
        <v>95</v>
      </c>
      <c r="D218" s="55"/>
      <c r="E218" s="155"/>
      <c r="F218" s="155"/>
      <c r="G218" s="155"/>
      <c r="H218" s="57" t="s">
        <v>84</v>
      </c>
      <c r="I218" s="57" t="s">
        <v>21</v>
      </c>
      <c r="J218" s="57" t="s">
        <v>18</v>
      </c>
      <c r="K218" s="58"/>
      <c r="L218" s="58"/>
      <c r="M218" s="156" t="s">
        <v>831</v>
      </c>
      <c r="N218" s="156" t="s">
        <v>832</v>
      </c>
      <c r="O218" s="26">
        <f t="shared" si="42"/>
        <v>700000</v>
      </c>
      <c r="P218" s="143">
        <v>700000</v>
      </c>
      <c r="Q218" s="62"/>
      <c r="R218" s="62"/>
      <c r="S218" s="75"/>
      <c r="T218" s="157" t="s">
        <v>317</v>
      </c>
      <c r="U218" s="209">
        <f t="shared" si="36"/>
        <v>58.333333333333336</v>
      </c>
      <c r="V218" s="194">
        <f t="shared" si="37"/>
        <v>40.833333333333336</v>
      </c>
      <c r="W218" s="194">
        <f t="shared" si="38"/>
        <v>46.666666666666671</v>
      </c>
      <c r="X218" s="66">
        <f t="shared" si="39"/>
        <v>87.5</v>
      </c>
      <c r="Y218" s="150"/>
      <c r="Z218" s="150"/>
      <c r="AA218" s="150"/>
      <c r="AB218" s="150"/>
      <c r="AC218" s="150"/>
      <c r="AD218" s="150"/>
      <c r="AE218" s="150"/>
      <c r="AF218" s="213"/>
      <c r="AG218" s="213"/>
      <c r="AH218" s="213"/>
    </row>
    <row r="219" spans="2:34" s="149" customFormat="1" ht="42" customHeight="1" x14ac:dyDescent="0.25">
      <c r="B219" s="215">
        <v>1</v>
      </c>
      <c r="C219" s="8" t="s">
        <v>95</v>
      </c>
      <c r="D219" s="55"/>
      <c r="E219" s="155"/>
      <c r="F219" s="155"/>
      <c r="G219" s="155"/>
      <c r="H219" s="57" t="s">
        <v>84</v>
      </c>
      <c r="I219" s="57" t="s">
        <v>21</v>
      </c>
      <c r="J219" s="57" t="s">
        <v>18</v>
      </c>
      <c r="K219" s="58"/>
      <c r="L219" s="58"/>
      <c r="M219" s="156" t="s">
        <v>833</v>
      </c>
      <c r="N219" s="156" t="s">
        <v>253</v>
      </c>
      <c r="O219" s="26">
        <f t="shared" si="42"/>
        <v>700000</v>
      </c>
      <c r="P219" s="143">
        <v>700000</v>
      </c>
      <c r="Q219" s="62"/>
      <c r="R219" s="62"/>
      <c r="S219" s="75"/>
      <c r="T219" s="157" t="s">
        <v>317</v>
      </c>
      <c r="U219" s="209">
        <f t="shared" si="36"/>
        <v>58.333333333333336</v>
      </c>
      <c r="V219" s="194">
        <f t="shared" si="37"/>
        <v>40.833333333333336</v>
      </c>
      <c r="W219" s="194">
        <f t="shared" si="38"/>
        <v>46.666666666666671</v>
      </c>
      <c r="X219" s="195">
        <f t="shared" si="39"/>
        <v>87.5</v>
      </c>
      <c r="Y219" s="150"/>
      <c r="Z219" s="150"/>
      <c r="AA219" s="150"/>
      <c r="AB219" s="150"/>
      <c r="AC219" s="150"/>
      <c r="AD219" s="150"/>
      <c r="AE219" s="150"/>
      <c r="AF219" s="213"/>
      <c r="AG219" s="213"/>
      <c r="AH219" s="213"/>
    </row>
    <row r="220" spans="2:34" s="149" customFormat="1" ht="42" customHeight="1" x14ac:dyDescent="0.25">
      <c r="B220" s="215">
        <v>1</v>
      </c>
      <c r="C220" s="8" t="s">
        <v>95</v>
      </c>
      <c r="D220" s="55"/>
      <c r="E220" s="155"/>
      <c r="F220" s="155"/>
      <c r="G220" s="155"/>
      <c r="H220" s="57" t="s">
        <v>84</v>
      </c>
      <c r="I220" s="57" t="s">
        <v>21</v>
      </c>
      <c r="J220" s="57" t="s">
        <v>18</v>
      </c>
      <c r="K220" s="58"/>
      <c r="L220" s="58"/>
      <c r="M220" s="156" t="s">
        <v>834</v>
      </c>
      <c r="N220" s="156" t="s">
        <v>251</v>
      </c>
      <c r="O220" s="26">
        <f t="shared" si="42"/>
        <v>500000</v>
      </c>
      <c r="P220" s="143">
        <v>500000</v>
      </c>
      <c r="Q220" s="62"/>
      <c r="R220" s="62"/>
      <c r="S220" s="75"/>
      <c r="T220" s="157" t="s">
        <v>317</v>
      </c>
      <c r="U220" s="209">
        <f t="shared" si="36"/>
        <v>41.666666666666664</v>
      </c>
      <c r="V220" s="194">
        <f t="shared" si="37"/>
        <v>29.166666666666664</v>
      </c>
      <c r="W220" s="194">
        <f t="shared" si="38"/>
        <v>33.333333333333329</v>
      </c>
      <c r="X220" s="195">
        <f t="shared" si="39"/>
        <v>62.499999999999993</v>
      </c>
      <c r="Y220" s="150"/>
      <c r="Z220" s="150"/>
      <c r="AA220" s="150"/>
      <c r="AB220" s="150"/>
      <c r="AC220" s="150"/>
      <c r="AD220" s="150"/>
      <c r="AE220" s="150"/>
      <c r="AF220" s="213"/>
      <c r="AG220" s="213"/>
      <c r="AH220" s="213"/>
    </row>
    <row r="221" spans="2:34" s="149" customFormat="1" ht="42" customHeight="1" x14ac:dyDescent="0.25">
      <c r="B221" s="215">
        <v>1</v>
      </c>
      <c r="C221" s="8" t="s">
        <v>95</v>
      </c>
      <c r="D221" s="55"/>
      <c r="E221" s="155"/>
      <c r="F221" s="155"/>
      <c r="G221" s="155"/>
      <c r="H221" s="57" t="s">
        <v>84</v>
      </c>
      <c r="I221" s="57" t="s">
        <v>21</v>
      </c>
      <c r="J221" s="57" t="s">
        <v>18</v>
      </c>
      <c r="K221" s="58"/>
      <c r="L221" s="58"/>
      <c r="M221" s="156" t="s">
        <v>955</v>
      </c>
      <c r="N221" s="156" t="s">
        <v>956</v>
      </c>
      <c r="O221" s="26">
        <f>P221</f>
        <v>1000000</v>
      </c>
      <c r="P221" s="143">
        <v>1000000</v>
      </c>
      <c r="Q221" s="62"/>
      <c r="R221" s="62"/>
      <c r="S221" s="75"/>
      <c r="T221" s="157" t="s">
        <v>317</v>
      </c>
      <c r="U221" s="209">
        <f t="shared" si="36"/>
        <v>83.333333333333329</v>
      </c>
      <c r="V221" s="194">
        <f t="shared" si="37"/>
        <v>58.333333333333329</v>
      </c>
      <c r="W221" s="194">
        <f t="shared" si="38"/>
        <v>66.666666666666657</v>
      </c>
      <c r="X221" s="195">
        <f t="shared" si="39"/>
        <v>124.99999999999999</v>
      </c>
      <c r="Y221" s="150"/>
      <c r="Z221" s="150"/>
      <c r="AA221" s="150"/>
      <c r="AB221" s="150"/>
      <c r="AC221" s="150"/>
      <c r="AD221" s="150"/>
      <c r="AE221" s="150"/>
      <c r="AF221" s="213"/>
      <c r="AG221" s="213"/>
      <c r="AH221" s="213"/>
    </row>
    <row r="222" spans="2:34" s="149" customFormat="1" ht="42" customHeight="1" x14ac:dyDescent="0.25">
      <c r="B222" s="215">
        <v>1</v>
      </c>
      <c r="C222" s="8" t="s">
        <v>95</v>
      </c>
      <c r="D222" s="55"/>
      <c r="E222" s="155"/>
      <c r="F222" s="155"/>
      <c r="G222" s="155"/>
      <c r="H222" s="57" t="s">
        <v>84</v>
      </c>
      <c r="I222" s="57" t="s">
        <v>21</v>
      </c>
      <c r="J222" s="57" t="s">
        <v>18</v>
      </c>
      <c r="K222" s="58"/>
      <c r="L222" s="58"/>
      <c r="M222" s="156" t="s">
        <v>835</v>
      </c>
      <c r="N222" s="156" t="s">
        <v>24</v>
      </c>
      <c r="O222" s="26">
        <f t="shared" si="42"/>
        <v>2200000</v>
      </c>
      <c r="P222" s="143">
        <v>2200000</v>
      </c>
      <c r="Q222" s="62"/>
      <c r="R222" s="62"/>
      <c r="S222" s="75"/>
      <c r="T222" s="157" t="s">
        <v>317</v>
      </c>
      <c r="U222" s="209">
        <f t="shared" si="36"/>
        <v>183.33333333333334</v>
      </c>
      <c r="V222" s="194">
        <f t="shared" si="37"/>
        <v>128.33333333333334</v>
      </c>
      <c r="W222" s="194">
        <f t="shared" si="38"/>
        <v>146.66666666666669</v>
      </c>
      <c r="X222" s="195">
        <f t="shared" si="39"/>
        <v>275</v>
      </c>
      <c r="Y222" s="150"/>
      <c r="Z222" s="150"/>
      <c r="AA222" s="150"/>
      <c r="AB222" s="150"/>
      <c r="AC222" s="150"/>
      <c r="AD222" s="150"/>
      <c r="AE222" s="150"/>
      <c r="AF222" s="213"/>
      <c r="AG222" s="213"/>
      <c r="AH222" s="213"/>
    </row>
    <row r="223" spans="2:34" s="149" customFormat="1" ht="42" customHeight="1" x14ac:dyDescent="0.25">
      <c r="B223" s="215">
        <v>1</v>
      </c>
      <c r="C223" s="8" t="s">
        <v>95</v>
      </c>
      <c r="D223" s="55"/>
      <c r="E223" s="155"/>
      <c r="F223" s="155"/>
      <c r="G223" s="155"/>
      <c r="H223" s="57" t="s">
        <v>84</v>
      </c>
      <c r="I223" s="57" t="s">
        <v>21</v>
      </c>
      <c r="J223" s="57" t="s">
        <v>18</v>
      </c>
      <c r="K223" s="58"/>
      <c r="L223" s="58"/>
      <c r="M223" s="156" t="s">
        <v>836</v>
      </c>
      <c r="N223" s="156" t="s">
        <v>24</v>
      </c>
      <c r="O223" s="26">
        <f t="shared" si="42"/>
        <v>1025000</v>
      </c>
      <c r="P223" s="143">
        <v>1025000</v>
      </c>
      <c r="Q223" s="62"/>
      <c r="R223" s="62"/>
      <c r="S223" s="75"/>
      <c r="T223" s="157" t="s">
        <v>317</v>
      </c>
      <c r="U223" s="209">
        <f t="shared" si="36"/>
        <v>85.416666666666671</v>
      </c>
      <c r="V223" s="194">
        <f t="shared" si="37"/>
        <v>59.791666666666671</v>
      </c>
      <c r="W223" s="194">
        <f t="shared" si="38"/>
        <v>68.333333333333343</v>
      </c>
      <c r="X223" s="195">
        <f t="shared" si="39"/>
        <v>128.125</v>
      </c>
      <c r="Y223" s="150"/>
      <c r="Z223" s="150"/>
      <c r="AA223" s="150"/>
      <c r="AB223" s="150"/>
      <c r="AC223" s="150"/>
      <c r="AD223" s="150"/>
      <c r="AE223" s="150"/>
      <c r="AF223" s="213"/>
      <c r="AG223" s="213"/>
      <c r="AH223" s="213"/>
    </row>
    <row r="224" spans="2:34" ht="42" customHeight="1" x14ac:dyDescent="0.25">
      <c r="B224" s="215">
        <v>1</v>
      </c>
      <c r="C224" s="8" t="s">
        <v>95</v>
      </c>
      <c r="D224" s="55"/>
      <c r="E224" s="155"/>
      <c r="F224" s="155"/>
      <c r="G224" s="155"/>
      <c r="H224" s="57" t="s">
        <v>84</v>
      </c>
      <c r="I224" s="57" t="s">
        <v>21</v>
      </c>
      <c r="J224" s="57" t="s">
        <v>18</v>
      </c>
      <c r="K224" s="58"/>
      <c r="L224" s="167"/>
      <c r="M224" s="59" t="s">
        <v>732</v>
      </c>
      <c r="N224" s="59" t="s">
        <v>103</v>
      </c>
      <c r="O224" s="26">
        <f t="shared" si="25"/>
        <v>539247.34</v>
      </c>
      <c r="P224" s="143">
        <v>539247.34</v>
      </c>
      <c r="Q224" s="62"/>
      <c r="R224" s="62"/>
      <c r="S224" s="75"/>
      <c r="T224" s="63" t="s">
        <v>317</v>
      </c>
      <c r="U224" s="209">
        <f t="shared" si="36"/>
        <v>44.937278333333332</v>
      </c>
      <c r="V224" s="194">
        <f t="shared" si="37"/>
        <v>31.456094833333331</v>
      </c>
      <c r="W224" s="194">
        <f t="shared" si="38"/>
        <v>35.949822666666662</v>
      </c>
      <c r="X224" s="195">
        <f t="shared" si="39"/>
        <v>67.405917499999987</v>
      </c>
    </row>
    <row r="225" spans="2:34" s="149" customFormat="1" ht="42" customHeight="1" x14ac:dyDescent="0.25">
      <c r="B225" s="215">
        <v>1</v>
      </c>
      <c r="C225" s="8" t="s">
        <v>95</v>
      </c>
      <c r="D225" s="55"/>
      <c r="E225" s="155"/>
      <c r="F225" s="155"/>
      <c r="G225" s="155"/>
      <c r="H225" s="57" t="s">
        <v>84</v>
      </c>
      <c r="I225" s="57" t="s">
        <v>21</v>
      </c>
      <c r="J225" s="57" t="s">
        <v>18</v>
      </c>
      <c r="K225" s="58"/>
      <c r="L225" s="167"/>
      <c r="M225" s="156" t="s">
        <v>837</v>
      </c>
      <c r="N225" s="156" t="s">
        <v>838</v>
      </c>
      <c r="O225" s="26">
        <f t="shared" si="25"/>
        <v>1250000</v>
      </c>
      <c r="P225" s="143">
        <v>1250000</v>
      </c>
      <c r="Q225" s="62"/>
      <c r="R225" s="62"/>
      <c r="S225" s="75"/>
      <c r="T225" s="157" t="s">
        <v>317</v>
      </c>
      <c r="U225" s="209">
        <f t="shared" si="36"/>
        <v>104.16666666666667</v>
      </c>
      <c r="V225" s="194">
        <f t="shared" si="37"/>
        <v>72.916666666666671</v>
      </c>
      <c r="W225" s="194">
        <f t="shared" si="38"/>
        <v>83.333333333333343</v>
      </c>
      <c r="X225" s="195">
        <f t="shared" si="39"/>
        <v>156.25</v>
      </c>
      <c r="Y225" s="150"/>
      <c r="Z225" s="150"/>
      <c r="AA225" s="150"/>
      <c r="AB225" s="150"/>
      <c r="AC225" s="150"/>
      <c r="AD225" s="150"/>
      <c r="AE225" s="150"/>
      <c r="AF225" s="213"/>
      <c r="AG225" s="213"/>
      <c r="AH225" s="213"/>
    </row>
    <row r="226" spans="2:34" s="149" customFormat="1" ht="42" customHeight="1" x14ac:dyDescent="0.25">
      <c r="B226" s="215">
        <v>1</v>
      </c>
      <c r="C226" s="8" t="s">
        <v>95</v>
      </c>
      <c r="D226" s="55"/>
      <c r="E226" s="155"/>
      <c r="F226" s="155"/>
      <c r="G226" s="155"/>
      <c r="H226" s="57" t="s">
        <v>84</v>
      </c>
      <c r="I226" s="57" t="s">
        <v>21</v>
      </c>
      <c r="J226" s="57" t="s">
        <v>18</v>
      </c>
      <c r="K226" s="58"/>
      <c r="L226" s="167"/>
      <c r="M226" s="156" t="s">
        <v>839</v>
      </c>
      <c r="N226" s="156" t="s">
        <v>116</v>
      </c>
      <c r="O226" s="26">
        <f t="shared" si="25"/>
        <v>500000</v>
      </c>
      <c r="P226" s="143">
        <v>500000</v>
      </c>
      <c r="Q226" s="62"/>
      <c r="R226" s="62"/>
      <c r="S226" s="75"/>
      <c r="T226" s="157" t="s">
        <v>317</v>
      </c>
      <c r="U226" s="209">
        <f t="shared" si="36"/>
        <v>41.666666666666664</v>
      </c>
      <c r="V226" s="194">
        <f t="shared" si="37"/>
        <v>29.166666666666664</v>
      </c>
      <c r="W226" s="194">
        <f t="shared" si="38"/>
        <v>33.333333333333329</v>
      </c>
      <c r="X226" s="195">
        <f t="shared" si="39"/>
        <v>62.499999999999993</v>
      </c>
      <c r="Y226" s="150"/>
      <c r="Z226" s="150"/>
      <c r="AA226" s="150"/>
      <c r="AB226" s="150"/>
      <c r="AC226" s="150"/>
      <c r="AD226" s="150"/>
      <c r="AE226" s="150"/>
      <c r="AF226" s="213"/>
      <c r="AG226" s="213"/>
      <c r="AH226" s="213"/>
    </row>
    <row r="227" spans="2:34" ht="42.6" customHeight="1" x14ac:dyDescent="0.25">
      <c r="B227" s="215">
        <v>1</v>
      </c>
      <c r="C227" s="8" t="s">
        <v>95</v>
      </c>
      <c r="D227" s="55"/>
      <c r="E227" s="155"/>
      <c r="F227" s="155"/>
      <c r="G227" s="155"/>
      <c r="H227" s="57" t="s">
        <v>84</v>
      </c>
      <c r="I227" s="57" t="s">
        <v>21</v>
      </c>
      <c r="J227" s="57" t="s">
        <v>18</v>
      </c>
      <c r="K227" s="58"/>
      <c r="L227" s="58"/>
      <c r="M227" s="59" t="s">
        <v>146</v>
      </c>
      <c r="N227" s="59" t="s">
        <v>147</v>
      </c>
      <c r="O227" s="60">
        <f t="shared" si="25"/>
        <v>1000000</v>
      </c>
      <c r="P227" s="143">
        <v>1000000</v>
      </c>
      <c r="Q227" s="62"/>
      <c r="R227" s="62"/>
      <c r="S227" s="75"/>
      <c r="T227" s="63" t="s">
        <v>317</v>
      </c>
      <c r="U227" s="209">
        <f t="shared" si="36"/>
        <v>83.333333333333329</v>
      </c>
      <c r="V227" s="194">
        <f t="shared" si="37"/>
        <v>58.333333333333329</v>
      </c>
      <c r="W227" s="194">
        <f t="shared" si="38"/>
        <v>66.666666666666657</v>
      </c>
      <c r="X227" s="195">
        <f t="shared" si="39"/>
        <v>124.99999999999999</v>
      </c>
    </row>
    <row r="228" spans="2:34" s="149" customFormat="1" ht="42.6" customHeight="1" x14ac:dyDescent="0.25">
      <c r="B228" s="215">
        <v>1</v>
      </c>
      <c r="C228" s="8" t="s">
        <v>95</v>
      </c>
      <c r="D228" s="55"/>
      <c r="E228" s="155"/>
      <c r="F228" s="155"/>
      <c r="G228" s="155"/>
      <c r="H228" s="57" t="s">
        <v>84</v>
      </c>
      <c r="I228" s="57" t="s">
        <v>21</v>
      </c>
      <c r="J228" s="57" t="s">
        <v>18</v>
      </c>
      <c r="K228" s="58"/>
      <c r="L228" s="58"/>
      <c r="M228" s="156" t="s">
        <v>842</v>
      </c>
      <c r="N228" s="156" t="s">
        <v>120</v>
      </c>
      <c r="O228" s="60">
        <f t="shared" si="25"/>
        <v>379624.59</v>
      </c>
      <c r="P228" s="143">
        <v>379624.59</v>
      </c>
      <c r="Q228" s="84"/>
      <c r="R228" s="84"/>
      <c r="S228" s="87"/>
      <c r="T228" s="85" t="s">
        <v>317</v>
      </c>
      <c r="U228" s="211">
        <f t="shared" si="36"/>
        <v>31.635382500000002</v>
      </c>
      <c r="V228" s="196">
        <f t="shared" si="37"/>
        <v>22.14476775</v>
      </c>
      <c r="W228" s="196">
        <f t="shared" si="38"/>
        <v>25.308306000000002</v>
      </c>
      <c r="X228" s="197">
        <f t="shared" si="39"/>
        <v>47.453073750000001</v>
      </c>
      <c r="Y228" s="150"/>
      <c r="Z228" s="150"/>
      <c r="AA228" s="150"/>
      <c r="AB228" s="150"/>
      <c r="AC228" s="150"/>
      <c r="AD228" s="150"/>
      <c r="AE228" s="150"/>
      <c r="AF228" s="213"/>
      <c r="AG228" s="213"/>
      <c r="AH228" s="213"/>
    </row>
    <row r="229" spans="2:34" ht="46.5" customHeight="1" x14ac:dyDescent="0.25">
      <c r="B229" s="215">
        <v>1</v>
      </c>
      <c r="C229" s="8" t="s">
        <v>95</v>
      </c>
      <c r="D229" s="55"/>
      <c r="E229" s="155"/>
      <c r="F229" s="155"/>
      <c r="G229" s="155"/>
      <c r="H229" s="57" t="s">
        <v>84</v>
      </c>
      <c r="I229" s="57" t="s">
        <v>21</v>
      </c>
      <c r="J229" s="57" t="s">
        <v>18</v>
      </c>
      <c r="K229" s="21"/>
      <c r="L229" s="21"/>
      <c r="M229" s="23" t="s">
        <v>130</v>
      </c>
      <c r="N229" s="23" t="s">
        <v>143</v>
      </c>
      <c r="O229" s="60">
        <f t="shared" si="25"/>
        <v>1068739.22</v>
      </c>
      <c r="P229" s="148">
        <v>1068739.22</v>
      </c>
      <c r="Q229" s="84"/>
      <c r="R229" s="84"/>
      <c r="S229" s="87"/>
      <c r="T229" s="85" t="s">
        <v>317</v>
      </c>
      <c r="U229" s="211">
        <f t="shared" si="36"/>
        <v>89.061601666666661</v>
      </c>
      <c r="V229" s="196">
        <f t="shared" si="37"/>
        <v>62.343121166666663</v>
      </c>
      <c r="W229" s="196">
        <f t="shared" si="38"/>
        <v>71.249281333333329</v>
      </c>
      <c r="X229" s="197">
        <f t="shared" si="39"/>
        <v>133.59240249999999</v>
      </c>
    </row>
    <row r="230" spans="2:34" ht="30" customHeight="1" x14ac:dyDescent="0.25">
      <c r="B230" s="215">
        <v>1</v>
      </c>
      <c r="C230" s="8" t="s">
        <v>95</v>
      </c>
      <c r="D230" s="55"/>
      <c r="E230" s="155"/>
      <c r="F230" s="155"/>
      <c r="G230" s="155"/>
      <c r="H230" s="57" t="s">
        <v>84</v>
      </c>
      <c r="I230" s="57" t="s">
        <v>21</v>
      </c>
      <c r="J230" s="57" t="s">
        <v>18</v>
      </c>
      <c r="K230" s="21"/>
      <c r="L230" s="21"/>
      <c r="M230" s="23" t="s">
        <v>144</v>
      </c>
      <c r="N230" s="152" t="s">
        <v>143</v>
      </c>
      <c r="O230" s="60">
        <f t="shared" si="25"/>
        <v>1700000</v>
      </c>
      <c r="P230" s="148">
        <v>1700000</v>
      </c>
      <c r="Q230" s="84"/>
      <c r="R230" s="84"/>
      <c r="S230" s="87"/>
      <c r="T230" s="85" t="s">
        <v>317</v>
      </c>
      <c r="U230" s="211">
        <f t="shared" si="36"/>
        <v>141.66666666666666</v>
      </c>
      <c r="V230" s="196">
        <f t="shared" si="37"/>
        <v>99.166666666666657</v>
      </c>
      <c r="W230" s="196">
        <f t="shared" si="38"/>
        <v>113.33333333333333</v>
      </c>
      <c r="X230" s="197">
        <f t="shared" si="39"/>
        <v>212.5</v>
      </c>
    </row>
    <row r="231" spans="2:34" ht="42.75" customHeight="1" x14ac:dyDescent="0.25">
      <c r="B231" s="215">
        <v>1</v>
      </c>
      <c r="C231" s="8" t="s">
        <v>95</v>
      </c>
      <c r="D231" s="55"/>
      <c r="E231" s="155"/>
      <c r="F231" s="155"/>
      <c r="G231" s="155"/>
      <c r="H231" s="57" t="s">
        <v>84</v>
      </c>
      <c r="I231" s="57" t="s">
        <v>21</v>
      </c>
      <c r="J231" s="57" t="s">
        <v>18</v>
      </c>
      <c r="K231" s="21"/>
      <c r="L231" s="21"/>
      <c r="M231" s="23" t="s">
        <v>163</v>
      </c>
      <c r="N231" s="23" t="s">
        <v>145</v>
      </c>
      <c r="O231" s="60">
        <f t="shared" si="25"/>
        <v>600000</v>
      </c>
      <c r="P231" s="148">
        <v>600000</v>
      </c>
      <c r="Q231" s="84"/>
      <c r="R231" s="84"/>
      <c r="S231" s="87"/>
      <c r="T231" s="85" t="s">
        <v>317</v>
      </c>
      <c r="U231" s="228">
        <f t="shared" si="36"/>
        <v>50</v>
      </c>
      <c r="V231" s="196">
        <f t="shared" si="37"/>
        <v>35</v>
      </c>
      <c r="W231" s="196">
        <f t="shared" si="38"/>
        <v>40</v>
      </c>
      <c r="X231" s="197">
        <f t="shared" si="39"/>
        <v>75</v>
      </c>
    </row>
    <row r="232" spans="2:34" ht="42.75" customHeight="1" x14ac:dyDescent="0.25">
      <c r="B232" s="215">
        <v>1</v>
      </c>
      <c r="C232" s="8" t="s">
        <v>95</v>
      </c>
      <c r="D232" s="55"/>
      <c r="E232" s="155"/>
      <c r="F232" s="155"/>
      <c r="G232" s="155"/>
      <c r="H232" s="57" t="s">
        <v>84</v>
      </c>
      <c r="I232" s="57" t="s">
        <v>21</v>
      </c>
      <c r="J232" s="57" t="s">
        <v>18</v>
      </c>
      <c r="K232" s="21"/>
      <c r="L232" s="21"/>
      <c r="M232" s="23" t="s">
        <v>164</v>
      </c>
      <c r="N232" s="23" t="s">
        <v>165</v>
      </c>
      <c r="O232" s="60">
        <f t="shared" si="25"/>
        <v>1000000</v>
      </c>
      <c r="P232" s="148">
        <v>1000000</v>
      </c>
      <c r="Q232" s="84"/>
      <c r="R232" s="84"/>
      <c r="S232" s="87"/>
      <c r="T232" s="85" t="s">
        <v>317</v>
      </c>
      <c r="U232" s="211">
        <f t="shared" si="36"/>
        <v>83.333333333333329</v>
      </c>
      <c r="V232" s="196">
        <f t="shared" si="37"/>
        <v>58.333333333333329</v>
      </c>
      <c r="W232" s="196">
        <f t="shared" si="38"/>
        <v>66.666666666666657</v>
      </c>
      <c r="X232" s="197">
        <f t="shared" si="39"/>
        <v>124.99999999999999</v>
      </c>
    </row>
    <row r="233" spans="2:34" ht="24.75" customHeight="1" x14ac:dyDescent="0.25">
      <c r="D233" s="77"/>
      <c r="E233" s="78"/>
      <c r="F233" s="78"/>
      <c r="G233" s="78"/>
      <c r="H233" s="79"/>
      <c r="I233" s="79"/>
      <c r="J233" s="79"/>
      <c r="K233" s="80"/>
      <c r="L233" s="80"/>
      <c r="M233" s="81"/>
      <c r="N233" s="81"/>
      <c r="O233" s="82"/>
      <c r="P233" s="83"/>
      <c r="Q233" s="84"/>
      <c r="R233" s="84"/>
      <c r="S233" s="84"/>
      <c r="T233" s="85"/>
      <c r="U233" s="211"/>
      <c r="V233" s="196"/>
      <c r="W233" s="196"/>
      <c r="X233" s="197"/>
    </row>
    <row r="234" spans="2:34" ht="38.25" customHeight="1" x14ac:dyDescent="0.25">
      <c r="D234" s="49"/>
      <c r="E234" s="50"/>
      <c r="F234" s="50"/>
      <c r="G234" s="50"/>
      <c r="H234" s="50"/>
      <c r="I234" s="51"/>
      <c r="J234" s="52"/>
      <c r="K234" s="52"/>
      <c r="L234" s="52"/>
      <c r="M234" s="73" t="s">
        <v>79</v>
      </c>
      <c r="N234" s="52"/>
      <c r="O234" s="74">
        <f>SUM(O235:O238)</f>
        <v>17769172.559999999</v>
      </c>
      <c r="P234" s="74">
        <f>SUM(P235:P238)</f>
        <v>17769172.559999999</v>
      </c>
      <c r="Q234" s="74"/>
      <c r="R234" s="74"/>
      <c r="S234" s="54"/>
      <c r="T234" s="50"/>
      <c r="U234" s="224"/>
      <c r="V234" s="187"/>
      <c r="W234" s="187"/>
      <c r="X234" s="184"/>
    </row>
    <row r="235" spans="2:34" ht="78" customHeight="1" x14ac:dyDescent="0.25">
      <c r="B235" s="215">
        <v>1</v>
      </c>
      <c r="C235" s="8" t="s">
        <v>94</v>
      </c>
      <c r="D235" s="55"/>
      <c r="E235" s="56"/>
      <c r="F235" s="56"/>
      <c r="G235" s="56"/>
      <c r="H235" s="57" t="s">
        <v>84</v>
      </c>
      <c r="I235" s="57" t="s">
        <v>21</v>
      </c>
      <c r="J235" s="57" t="s">
        <v>93</v>
      </c>
      <c r="K235" s="58"/>
      <c r="L235" s="58"/>
      <c r="M235" s="59" t="s">
        <v>76</v>
      </c>
      <c r="N235" s="23" t="s">
        <v>77</v>
      </c>
      <c r="O235" s="26">
        <f>P235</f>
        <v>2222690.09</v>
      </c>
      <c r="P235" s="114">
        <v>2222690.09</v>
      </c>
      <c r="Q235" s="62"/>
      <c r="R235" s="62"/>
      <c r="S235" s="75"/>
      <c r="T235" s="157" t="s">
        <v>999</v>
      </c>
      <c r="U235" s="210">
        <v>1</v>
      </c>
      <c r="V235" s="65"/>
      <c r="W235" s="65"/>
      <c r="X235" s="66"/>
    </row>
    <row r="236" spans="2:34" ht="64.5" customHeight="1" x14ac:dyDescent="0.25">
      <c r="B236" s="215">
        <v>1</v>
      </c>
      <c r="C236" s="8" t="s">
        <v>81</v>
      </c>
      <c r="D236" s="55"/>
      <c r="E236" s="56"/>
      <c r="F236" s="56"/>
      <c r="G236" s="56"/>
      <c r="H236" s="57" t="s">
        <v>84</v>
      </c>
      <c r="I236" s="57" t="s">
        <v>21</v>
      </c>
      <c r="J236" s="57" t="s">
        <v>18</v>
      </c>
      <c r="K236" s="58"/>
      <c r="L236" s="58"/>
      <c r="M236" s="59" t="s">
        <v>78</v>
      </c>
      <c r="N236" s="59" t="s">
        <v>54</v>
      </c>
      <c r="O236" s="26">
        <f>P236</f>
        <v>14498086.58</v>
      </c>
      <c r="P236" s="114">
        <v>14498086.58</v>
      </c>
      <c r="Q236" s="62"/>
      <c r="R236" s="62"/>
      <c r="S236" s="75"/>
      <c r="T236" s="157" t="s">
        <v>999</v>
      </c>
      <c r="U236" s="210">
        <v>1</v>
      </c>
      <c r="V236" s="65"/>
      <c r="W236" s="65"/>
      <c r="X236" s="66"/>
    </row>
    <row r="237" spans="2:34" ht="55.5" customHeight="1" x14ac:dyDescent="0.25">
      <c r="B237" s="215">
        <v>1</v>
      </c>
      <c r="C237" s="8" t="s">
        <v>82</v>
      </c>
      <c r="D237" s="55"/>
      <c r="E237" s="56"/>
      <c r="F237" s="56"/>
      <c r="G237" s="56"/>
      <c r="H237" s="57" t="s">
        <v>84</v>
      </c>
      <c r="I237" s="57" t="s">
        <v>21</v>
      </c>
      <c r="J237" s="57" t="s">
        <v>18</v>
      </c>
      <c r="K237" s="58"/>
      <c r="L237" s="58"/>
      <c r="M237" s="59" t="s">
        <v>80</v>
      </c>
      <c r="N237" s="59" t="s">
        <v>54</v>
      </c>
      <c r="O237" s="26">
        <f>P237</f>
        <v>1048395.89</v>
      </c>
      <c r="P237" s="114">
        <v>1048395.89</v>
      </c>
      <c r="Q237" s="62"/>
      <c r="R237" s="62"/>
      <c r="S237" s="75"/>
      <c r="T237" s="157" t="s">
        <v>999</v>
      </c>
      <c r="U237" s="210">
        <v>1</v>
      </c>
      <c r="V237" s="65"/>
      <c r="W237" s="65"/>
      <c r="X237" s="66"/>
    </row>
    <row r="238" spans="2:34" ht="20.25" customHeight="1" x14ac:dyDescent="0.25">
      <c r="D238" s="55"/>
      <c r="E238" s="56"/>
      <c r="F238" s="56"/>
      <c r="G238" s="56"/>
      <c r="H238" s="57"/>
      <c r="I238" s="57"/>
      <c r="J238" s="57"/>
      <c r="K238" s="58"/>
      <c r="L238" s="58"/>
      <c r="M238" s="59"/>
      <c r="N238" s="59"/>
      <c r="O238" s="26"/>
      <c r="P238" s="61"/>
      <c r="Q238" s="62"/>
      <c r="R238" s="62"/>
      <c r="S238" s="62"/>
      <c r="T238" s="63"/>
      <c r="U238" s="209"/>
      <c r="V238" s="194"/>
      <c r="W238" s="194"/>
      <c r="X238" s="195"/>
    </row>
    <row r="239" spans="2:34" ht="30" customHeight="1" x14ac:dyDescent="0.25">
      <c r="D239" s="43"/>
      <c r="E239" s="44"/>
      <c r="F239" s="44"/>
      <c r="G239" s="44"/>
      <c r="H239" s="44"/>
      <c r="I239" s="45"/>
      <c r="J239" s="46"/>
      <c r="K239" s="46"/>
      <c r="L239" s="46"/>
      <c r="M239" s="71" t="s">
        <v>41</v>
      </c>
      <c r="N239" s="46"/>
      <c r="O239" s="47">
        <f>O240</f>
        <v>900000</v>
      </c>
      <c r="P239" s="47">
        <f t="shared" ref="P239:R239" si="43">P240</f>
        <v>900000</v>
      </c>
      <c r="Q239" s="47">
        <f t="shared" si="43"/>
        <v>0</v>
      </c>
      <c r="R239" s="47">
        <f t="shared" si="43"/>
        <v>0</v>
      </c>
      <c r="S239" s="48"/>
      <c r="T239" s="44"/>
      <c r="U239" s="223"/>
      <c r="V239" s="185"/>
      <c r="W239" s="185"/>
      <c r="X239" s="186"/>
    </row>
    <row r="240" spans="2:34" ht="30" customHeight="1" x14ac:dyDescent="0.25">
      <c r="D240" s="37"/>
      <c r="E240" s="38"/>
      <c r="F240" s="38"/>
      <c r="G240" s="38"/>
      <c r="H240" s="38"/>
      <c r="I240" s="39"/>
      <c r="J240" s="40"/>
      <c r="K240" s="40"/>
      <c r="L240" s="40"/>
      <c r="M240" s="72" t="s">
        <v>41</v>
      </c>
      <c r="N240" s="40"/>
      <c r="O240" s="42">
        <f>SUM(O241:O242)</f>
        <v>900000</v>
      </c>
      <c r="P240" s="42">
        <f t="shared" ref="P240:R240" si="44">SUM(P241:P242)</f>
        <v>900000</v>
      </c>
      <c r="Q240" s="42">
        <f t="shared" si="44"/>
        <v>0</v>
      </c>
      <c r="R240" s="42">
        <f t="shared" si="44"/>
        <v>0</v>
      </c>
      <c r="S240" s="42"/>
      <c r="T240" s="38"/>
      <c r="U240" s="179"/>
      <c r="V240" s="199"/>
      <c r="W240" s="199"/>
      <c r="X240" s="200"/>
    </row>
    <row r="241" spans="2:34" ht="52.5" customHeight="1" x14ac:dyDescent="0.25">
      <c r="B241" s="215">
        <v>1</v>
      </c>
      <c r="C241" s="8" t="s">
        <v>95</v>
      </c>
      <c r="D241" s="88"/>
      <c r="E241" s="56"/>
      <c r="F241" s="56"/>
      <c r="G241" s="56"/>
      <c r="H241" s="20" t="s">
        <v>41</v>
      </c>
      <c r="I241" s="20" t="s">
        <v>21</v>
      </c>
      <c r="J241" s="20" t="s">
        <v>93</v>
      </c>
      <c r="K241" s="89"/>
      <c r="L241" s="89"/>
      <c r="M241" s="98" t="s">
        <v>166</v>
      </c>
      <c r="N241" s="98" t="s">
        <v>129</v>
      </c>
      <c r="O241" s="95">
        <f t="shared" ref="O241" si="45">P241</f>
        <v>900000</v>
      </c>
      <c r="P241" s="114">
        <v>900000</v>
      </c>
      <c r="Q241" s="62"/>
      <c r="R241" s="62"/>
      <c r="S241" s="62"/>
      <c r="T241" s="63" t="s">
        <v>317</v>
      </c>
      <c r="U241" s="210">
        <v>98</v>
      </c>
      <c r="V241" s="201">
        <v>188</v>
      </c>
      <c r="W241" s="201">
        <v>194</v>
      </c>
      <c r="X241" s="195">
        <v>34</v>
      </c>
    </row>
    <row r="242" spans="2:34" ht="21" customHeight="1" x14ac:dyDescent="0.2">
      <c r="D242" s="88"/>
      <c r="E242" s="56"/>
      <c r="F242" s="56"/>
      <c r="G242" s="56"/>
      <c r="H242" s="57"/>
      <c r="I242" s="57"/>
      <c r="J242" s="57"/>
      <c r="K242" s="89"/>
      <c r="L242" s="89"/>
      <c r="M242" s="94"/>
      <c r="N242" s="94"/>
      <c r="O242" s="95"/>
      <c r="P242" s="61"/>
      <c r="Q242" s="62"/>
      <c r="R242" s="62"/>
      <c r="S242" s="62"/>
      <c r="T242" s="63"/>
      <c r="U242" s="218"/>
      <c r="V242" s="201"/>
      <c r="W242" s="201"/>
      <c r="X242" s="195"/>
    </row>
    <row r="243" spans="2:34" ht="39.950000000000003" customHeight="1" x14ac:dyDescent="0.25">
      <c r="D243" s="43"/>
      <c r="E243" s="44"/>
      <c r="F243" s="44"/>
      <c r="G243" s="44"/>
      <c r="H243" s="44"/>
      <c r="I243" s="45"/>
      <c r="J243" s="46"/>
      <c r="K243" s="46"/>
      <c r="L243" s="46"/>
      <c r="M243" s="71" t="s">
        <v>99</v>
      </c>
      <c r="N243" s="46"/>
      <c r="O243" s="47">
        <f>O244+O249+O260+O268+O278</f>
        <v>43507347.399999999</v>
      </c>
      <c r="P243" s="47">
        <f>P244+P249+P260+P268+P278</f>
        <v>43507347.399999999</v>
      </c>
      <c r="Q243" s="48"/>
      <c r="R243" s="48"/>
      <c r="S243" s="48"/>
      <c r="T243" s="44"/>
      <c r="U243" s="223"/>
      <c r="V243" s="185"/>
      <c r="W243" s="185"/>
      <c r="X243" s="186"/>
      <c r="Y243" s="130"/>
      <c r="Z243" s="130"/>
    </row>
    <row r="244" spans="2:34" ht="39.950000000000003" customHeight="1" x14ac:dyDescent="0.25">
      <c r="D244" s="37"/>
      <c r="E244" s="38"/>
      <c r="F244" s="38"/>
      <c r="G244" s="38"/>
      <c r="H244" s="38"/>
      <c r="I244" s="39"/>
      <c r="J244" s="40"/>
      <c r="K244" s="40"/>
      <c r="L244" s="40"/>
      <c r="M244" s="72" t="s">
        <v>100</v>
      </c>
      <c r="N244" s="40"/>
      <c r="O244" s="42">
        <f>SUM(O245:O248)</f>
        <v>4820000</v>
      </c>
      <c r="P244" s="42">
        <f>SUM(P245:P248)</f>
        <v>4820000</v>
      </c>
      <c r="Q244" s="42"/>
      <c r="R244" s="42"/>
      <c r="S244" s="42"/>
      <c r="T244" s="38"/>
      <c r="U244" s="179"/>
      <c r="V244" s="199"/>
      <c r="W244" s="199"/>
      <c r="X244" s="200"/>
    </row>
    <row r="245" spans="2:34" ht="39.950000000000003" customHeight="1" x14ac:dyDescent="0.25">
      <c r="B245" s="215">
        <v>1</v>
      </c>
      <c r="C245" s="8" t="s">
        <v>95</v>
      </c>
      <c r="D245" s="88"/>
      <c r="E245" s="56"/>
      <c r="F245" s="56"/>
      <c r="G245" s="56"/>
      <c r="H245" s="57" t="s">
        <v>101</v>
      </c>
      <c r="I245" s="57" t="s">
        <v>21</v>
      </c>
      <c r="J245" s="57" t="s">
        <v>93</v>
      </c>
      <c r="K245" s="89"/>
      <c r="L245" s="89"/>
      <c r="M245" s="123" t="s">
        <v>167</v>
      </c>
      <c r="N245" s="123" t="s">
        <v>168</v>
      </c>
      <c r="O245" s="27">
        <f t="shared" ref="O245" si="46">P245</f>
        <v>2220000</v>
      </c>
      <c r="P245" s="114">
        <v>2220000</v>
      </c>
      <c r="Q245" s="62"/>
      <c r="R245" s="62"/>
      <c r="S245" s="62"/>
      <c r="T245" s="63" t="s">
        <v>1000</v>
      </c>
      <c r="U245" s="210">
        <v>3</v>
      </c>
      <c r="V245" s="201"/>
      <c r="W245" s="201"/>
      <c r="X245" s="195"/>
    </row>
    <row r="246" spans="2:34" ht="51" customHeight="1" x14ac:dyDescent="0.25">
      <c r="B246" s="215">
        <v>1</v>
      </c>
      <c r="C246" s="8" t="s">
        <v>95</v>
      </c>
      <c r="D246" s="88"/>
      <c r="E246" s="56"/>
      <c r="F246" s="56"/>
      <c r="G246" s="56"/>
      <c r="H246" s="57" t="s">
        <v>101</v>
      </c>
      <c r="I246" s="57" t="s">
        <v>21</v>
      </c>
      <c r="J246" s="57" t="s">
        <v>93</v>
      </c>
      <c r="K246" s="89"/>
      <c r="L246" s="89"/>
      <c r="M246" s="98" t="s">
        <v>148</v>
      </c>
      <c r="N246" s="97" t="s">
        <v>149</v>
      </c>
      <c r="O246" s="27">
        <f>P246</f>
        <v>600000</v>
      </c>
      <c r="P246" s="114">
        <v>600000</v>
      </c>
      <c r="Q246" s="62"/>
      <c r="R246" s="62"/>
      <c r="S246" s="62"/>
      <c r="T246" s="63" t="s">
        <v>1001</v>
      </c>
      <c r="U246" s="210">
        <v>1</v>
      </c>
      <c r="V246" s="201"/>
      <c r="W246" s="201"/>
      <c r="X246" s="195"/>
    </row>
    <row r="247" spans="2:34" s="149" customFormat="1" ht="51" customHeight="1" x14ac:dyDescent="0.25">
      <c r="B247" s="215">
        <v>1</v>
      </c>
      <c r="C247" s="8" t="s">
        <v>95</v>
      </c>
      <c r="D247" s="159"/>
      <c r="E247" s="155"/>
      <c r="F247" s="155"/>
      <c r="G247" s="155"/>
      <c r="H247" s="57" t="s">
        <v>101</v>
      </c>
      <c r="I247" s="57" t="s">
        <v>21</v>
      </c>
      <c r="J247" s="57" t="s">
        <v>93</v>
      </c>
      <c r="K247" s="160"/>
      <c r="L247" s="160"/>
      <c r="M247" s="98" t="s">
        <v>843</v>
      </c>
      <c r="N247" s="97" t="s">
        <v>165</v>
      </c>
      <c r="O247" s="153">
        <f>P247</f>
        <v>2000000</v>
      </c>
      <c r="P247" s="114">
        <v>2000000</v>
      </c>
      <c r="Q247" s="62"/>
      <c r="R247" s="62"/>
      <c r="S247" s="62"/>
      <c r="T247" s="157" t="s">
        <v>1002</v>
      </c>
      <c r="U247" s="210">
        <v>1</v>
      </c>
      <c r="V247" s="201"/>
      <c r="W247" s="201"/>
      <c r="X247" s="195"/>
      <c r="Y247" s="150"/>
      <c r="Z247" s="150"/>
      <c r="AA247" s="150"/>
      <c r="AB247" s="150"/>
      <c r="AC247" s="150"/>
      <c r="AD247" s="150"/>
      <c r="AE247" s="150"/>
      <c r="AF247" s="213"/>
      <c r="AG247" s="213"/>
      <c r="AH247" s="213"/>
    </row>
    <row r="248" spans="2:34" ht="21.75" customHeight="1" x14ac:dyDescent="0.25">
      <c r="D248" s="88"/>
      <c r="E248" s="56"/>
      <c r="F248" s="56"/>
      <c r="G248" s="56"/>
      <c r="H248" s="57"/>
      <c r="I248" s="57"/>
      <c r="J248" s="57"/>
      <c r="K248" s="89"/>
      <c r="L248" s="89"/>
      <c r="M248" s="98"/>
      <c r="N248" s="98"/>
      <c r="O248" s="95"/>
      <c r="P248" s="61"/>
      <c r="Q248" s="62"/>
      <c r="R248" s="62"/>
      <c r="S248" s="62"/>
      <c r="T248" s="63"/>
      <c r="U248" s="218"/>
      <c r="V248" s="201"/>
      <c r="W248" s="201"/>
      <c r="X248" s="195"/>
    </row>
    <row r="249" spans="2:34" ht="39.950000000000003" customHeight="1" x14ac:dyDescent="0.25">
      <c r="D249" s="37"/>
      <c r="E249" s="38"/>
      <c r="F249" s="38"/>
      <c r="G249" s="38"/>
      <c r="H249" s="38"/>
      <c r="I249" s="39"/>
      <c r="J249" s="40"/>
      <c r="K249" s="40"/>
      <c r="L249" s="40"/>
      <c r="M249" s="72" t="s">
        <v>150</v>
      </c>
      <c r="N249" s="40"/>
      <c r="O249" s="42">
        <f>SUM(O250:O259)</f>
        <v>14523890.91</v>
      </c>
      <c r="P249" s="42">
        <f>SUM(P250:P259)</f>
        <v>14523890.91</v>
      </c>
      <c r="Q249" s="42"/>
      <c r="R249" s="42"/>
      <c r="S249" s="42"/>
      <c r="T249" s="38"/>
      <c r="U249" s="179"/>
      <c r="V249" s="199"/>
      <c r="W249" s="199"/>
      <c r="X249" s="200"/>
    </row>
    <row r="250" spans="2:34" ht="39.950000000000003" customHeight="1" x14ac:dyDescent="0.25">
      <c r="B250" s="215">
        <v>1</v>
      </c>
      <c r="C250" s="8" t="s">
        <v>95</v>
      </c>
      <c r="D250" s="88"/>
      <c r="E250" s="56"/>
      <c r="F250" s="56"/>
      <c r="G250" s="56"/>
      <c r="H250" s="57" t="s">
        <v>101</v>
      </c>
      <c r="I250" s="57" t="s">
        <v>21</v>
      </c>
      <c r="J250" s="57" t="s">
        <v>177</v>
      </c>
      <c r="K250" s="89"/>
      <c r="L250" s="89"/>
      <c r="M250" s="98" t="s">
        <v>169</v>
      </c>
      <c r="N250" s="98" t="s">
        <v>170</v>
      </c>
      <c r="O250" s="27">
        <f t="shared" ref="O250:O258" si="47">P250</f>
        <v>8193890.9100000001</v>
      </c>
      <c r="P250" s="61">
        <f>8100000+93890.91</f>
        <v>8193890.9100000001</v>
      </c>
      <c r="Q250" s="62"/>
      <c r="R250" s="62"/>
      <c r="S250" s="62"/>
      <c r="T250" s="157" t="s">
        <v>332</v>
      </c>
      <c r="U250" s="218">
        <f>P250/19813.52</f>
        <v>413.5504902712895</v>
      </c>
      <c r="V250" s="201">
        <v>203</v>
      </c>
      <c r="W250" s="201">
        <v>225</v>
      </c>
      <c r="X250" s="195">
        <v>428</v>
      </c>
    </row>
    <row r="251" spans="2:34" ht="39.950000000000003" customHeight="1" x14ac:dyDescent="0.25">
      <c r="B251" s="215">
        <v>1</v>
      </c>
      <c r="C251" s="8" t="s">
        <v>95</v>
      </c>
      <c r="D251" s="88"/>
      <c r="E251" s="56"/>
      <c r="F251" s="56"/>
      <c r="G251" s="56"/>
      <c r="H251" s="57" t="s">
        <v>101</v>
      </c>
      <c r="I251" s="57" t="s">
        <v>21</v>
      </c>
      <c r="J251" s="57" t="s">
        <v>93</v>
      </c>
      <c r="K251" s="89"/>
      <c r="L251" s="89"/>
      <c r="M251" s="98" t="s">
        <v>1003</v>
      </c>
      <c r="N251" s="98" t="s">
        <v>171</v>
      </c>
      <c r="O251" s="27">
        <f t="shared" si="47"/>
        <v>700000</v>
      </c>
      <c r="P251" s="61">
        <v>700000</v>
      </c>
      <c r="Q251" s="62"/>
      <c r="R251" s="62"/>
      <c r="S251" s="62"/>
      <c r="T251" s="157" t="s">
        <v>332</v>
      </c>
      <c r="U251" s="218">
        <v>71.8</v>
      </c>
      <c r="V251" s="201">
        <v>180</v>
      </c>
      <c r="W251" s="201">
        <v>165</v>
      </c>
      <c r="X251" s="195">
        <v>345</v>
      </c>
    </row>
    <row r="252" spans="2:34" s="149" customFormat="1" ht="39.950000000000003" customHeight="1" x14ac:dyDescent="0.25">
      <c r="B252" s="215">
        <v>1</v>
      </c>
      <c r="C252" s="8" t="s">
        <v>95</v>
      </c>
      <c r="D252" s="159"/>
      <c r="E252" s="155"/>
      <c r="F252" s="155"/>
      <c r="G252" s="155"/>
      <c r="H252" s="57" t="s">
        <v>101</v>
      </c>
      <c r="I252" s="57" t="s">
        <v>21</v>
      </c>
      <c r="J252" s="57" t="s">
        <v>177</v>
      </c>
      <c r="K252" s="160"/>
      <c r="L252" s="160"/>
      <c r="M252" s="98" t="s">
        <v>844</v>
      </c>
      <c r="N252" s="98" t="s">
        <v>845</v>
      </c>
      <c r="O252" s="153">
        <f t="shared" si="47"/>
        <v>850000</v>
      </c>
      <c r="P252" s="61">
        <v>850000</v>
      </c>
      <c r="Q252" s="62"/>
      <c r="R252" s="62"/>
      <c r="S252" s="62"/>
      <c r="T252" s="157" t="s">
        <v>332</v>
      </c>
      <c r="U252" s="218">
        <v>42.9</v>
      </c>
      <c r="V252" s="96">
        <v>75</v>
      </c>
      <c r="W252" s="96">
        <v>83</v>
      </c>
      <c r="X252" s="66">
        <v>158</v>
      </c>
      <c r="Y252" s="150"/>
      <c r="Z252" s="150"/>
      <c r="AA252" s="150"/>
      <c r="AB252" s="150"/>
      <c r="AC252" s="150"/>
      <c r="AD252" s="150"/>
      <c r="AE252" s="150"/>
      <c r="AF252" s="213"/>
      <c r="AG252" s="213"/>
      <c r="AH252" s="213"/>
    </row>
    <row r="253" spans="2:34" s="149" customFormat="1" ht="39.950000000000003" customHeight="1" x14ac:dyDescent="0.25">
      <c r="B253" s="215">
        <v>1</v>
      </c>
      <c r="C253" s="8" t="s">
        <v>95</v>
      </c>
      <c r="D253" s="159"/>
      <c r="E253" s="155"/>
      <c r="F253" s="155"/>
      <c r="G253" s="155"/>
      <c r="H253" s="57" t="s">
        <v>101</v>
      </c>
      <c r="I253" s="57" t="s">
        <v>21</v>
      </c>
      <c r="J253" s="57" t="s">
        <v>93</v>
      </c>
      <c r="K253" s="160"/>
      <c r="L253" s="160"/>
      <c r="M253" s="98" t="s">
        <v>846</v>
      </c>
      <c r="N253" s="98" t="s">
        <v>847</v>
      </c>
      <c r="O253" s="153">
        <f t="shared" si="47"/>
        <v>730000</v>
      </c>
      <c r="P253" s="61">
        <v>730000</v>
      </c>
      <c r="Q253" s="62"/>
      <c r="R253" s="62"/>
      <c r="S253" s="62"/>
      <c r="T253" s="157" t="s">
        <v>332</v>
      </c>
      <c r="U253" s="229">
        <v>75</v>
      </c>
      <c r="V253" s="96">
        <v>191</v>
      </c>
      <c r="W253" s="96">
        <v>188</v>
      </c>
      <c r="X253" s="66">
        <v>379</v>
      </c>
      <c r="Y253" s="150"/>
      <c r="Z253" s="150"/>
      <c r="AA253" s="150"/>
      <c r="AB253" s="150"/>
      <c r="AC253" s="150"/>
      <c r="AD253" s="150"/>
      <c r="AE253" s="150"/>
      <c r="AF253" s="213"/>
      <c r="AG253" s="213"/>
      <c r="AH253" s="213"/>
    </row>
    <row r="254" spans="2:34" ht="39.950000000000003" customHeight="1" x14ac:dyDescent="0.25">
      <c r="B254" s="215">
        <v>1</v>
      </c>
      <c r="C254" s="8" t="s">
        <v>95</v>
      </c>
      <c r="D254" s="159"/>
      <c r="E254" s="155"/>
      <c r="F254" s="155"/>
      <c r="G254" s="155"/>
      <c r="H254" s="57" t="s">
        <v>101</v>
      </c>
      <c r="I254" s="57" t="s">
        <v>21</v>
      </c>
      <c r="J254" s="57" t="s">
        <v>93</v>
      </c>
      <c r="K254" s="89"/>
      <c r="L254" s="89"/>
      <c r="M254" s="98" t="s">
        <v>172</v>
      </c>
      <c r="N254" s="98" t="s">
        <v>221</v>
      </c>
      <c r="O254" s="27">
        <f t="shared" si="47"/>
        <v>1000000</v>
      </c>
      <c r="P254" s="61">
        <v>1000000</v>
      </c>
      <c r="Q254" s="62"/>
      <c r="R254" s="62"/>
      <c r="S254" s="62"/>
      <c r="T254" s="63" t="s">
        <v>332</v>
      </c>
      <c r="U254" s="218">
        <v>191.9</v>
      </c>
      <c r="V254" s="96">
        <v>192</v>
      </c>
      <c r="W254" s="96">
        <v>211</v>
      </c>
      <c r="X254" s="66">
        <v>403</v>
      </c>
    </row>
    <row r="255" spans="2:34" ht="39.950000000000003" customHeight="1" x14ac:dyDescent="0.25">
      <c r="B255" s="215">
        <v>1</v>
      </c>
      <c r="C255" s="8" t="s">
        <v>95</v>
      </c>
      <c r="D255" s="88"/>
      <c r="E255" s="56"/>
      <c r="F255" s="56"/>
      <c r="G255" s="56"/>
      <c r="H255" s="57" t="s">
        <v>101</v>
      </c>
      <c r="I255" s="57" t="s">
        <v>21</v>
      </c>
      <c r="J255" s="57" t="s">
        <v>93</v>
      </c>
      <c r="K255" s="89"/>
      <c r="L255" s="89"/>
      <c r="M255" s="98" t="s">
        <v>173</v>
      </c>
      <c r="N255" s="98" t="s">
        <v>151</v>
      </c>
      <c r="O255" s="27">
        <f t="shared" si="47"/>
        <v>400000</v>
      </c>
      <c r="P255" s="61">
        <v>400000</v>
      </c>
      <c r="Q255" s="62"/>
      <c r="R255" s="62"/>
      <c r="S255" s="62"/>
      <c r="T255" s="157" t="s">
        <v>332</v>
      </c>
      <c r="U255" s="218">
        <f>P255/5211</f>
        <v>76.760698522356549</v>
      </c>
      <c r="V255" s="201">
        <v>88</v>
      </c>
      <c r="W255" s="201">
        <v>121</v>
      </c>
      <c r="X255" s="195">
        <v>209</v>
      </c>
    </row>
    <row r="256" spans="2:34" ht="39.950000000000003" customHeight="1" x14ac:dyDescent="0.25">
      <c r="B256" s="215">
        <v>1</v>
      </c>
      <c r="C256" s="8" t="s">
        <v>95</v>
      </c>
      <c r="D256" s="159"/>
      <c r="E256" s="56"/>
      <c r="F256" s="56"/>
      <c r="G256" s="56"/>
      <c r="H256" s="57" t="s">
        <v>101</v>
      </c>
      <c r="I256" s="57" t="s">
        <v>21</v>
      </c>
      <c r="J256" s="57" t="s">
        <v>93</v>
      </c>
      <c r="K256" s="89"/>
      <c r="L256" s="89"/>
      <c r="M256" s="98" t="s">
        <v>174</v>
      </c>
      <c r="N256" s="98" t="s">
        <v>175</v>
      </c>
      <c r="O256" s="27">
        <f t="shared" si="47"/>
        <v>450000</v>
      </c>
      <c r="P256" s="61">
        <v>450000</v>
      </c>
      <c r="Q256" s="62"/>
      <c r="R256" s="62"/>
      <c r="S256" s="62"/>
      <c r="T256" s="157" t="s">
        <v>332</v>
      </c>
      <c r="U256" s="218">
        <v>209.89</v>
      </c>
      <c r="V256" s="96">
        <v>148</v>
      </c>
      <c r="W256" s="96">
        <v>155</v>
      </c>
      <c r="X256" s="66">
        <v>303</v>
      </c>
    </row>
    <row r="257" spans="2:35" ht="39.950000000000003" customHeight="1" x14ac:dyDescent="0.25">
      <c r="B257" s="215">
        <v>1</v>
      </c>
      <c r="C257" s="8" t="s">
        <v>95</v>
      </c>
      <c r="D257" s="159"/>
      <c r="E257" s="56"/>
      <c r="F257" s="56"/>
      <c r="G257" s="56"/>
      <c r="H257" s="57" t="s">
        <v>101</v>
      </c>
      <c r="I257" s="57" t="s">
        <v>21</v>
      </c>
      <c r="J257" s="57" t="s">
        <v>93</v>
      </c>
      <c r="K257" s="89"/>
      <c r="L257" s="89"/>
      <c r="M257" s="98" t="s">
        <v>848</v>
      </c>
      <c r="N257" s="98" t="s">
        <v>845</v>
      </c>
      <c r="O257" s="27">
        <f t="shared" si="47"/>
        <v>500000</v>
      </c>
      <c r="P257" s="61">
        <v>500000</v>
      </c>
      <c r="Q257" s="62"/>
      <c r="R257" s="62"/>
      <c r="S257" s="62"/>
      <c r="T257" s="157" t="s">
        <v>332</v>
      </c>
      <c r="U257" s="218">
        <v>42.9</v>
      </c>
      <c r="V257" s="96">
        <v>75</v>
      </c>
      <c r="W257" s="96">
        <v>83</v>
      </c>
      <c r="X257" s="66">
        <v>158</v>
      </c>
    </row>
    <row r="258" spans="2:35" s="149" customFormat="1" ht="39.950000000000003" customHeight="1" x14ac:dyDescent="0.25">
      <c r="B258" s="215">
        <v>1</v>
      </c>
      <c r="C258" s="8" t="s">
        <v>95</v>
      </c>
      <c r="D258" s="159"/>
      <c r="E258" s="155"/>
      <c r="F258" s="155"/>
      <c r="G258" s="155"/>
      <c r="H258" s="57" t="s">
        <v>101</v>
      </c>
      <c r="I258" s="57" t="s">
        <v>21</v>
      </c>
      <c r="J258" s="57" t="s">
        <v>93</v>
      </c>
      <c r="K258" s="160"/>
      <c r="L258" s="160"/>
      <c r="M258" s="98" t="s">
        <v>924</v>
      </c>
      <c r="N258" s="98" t="s">
        <v>917</v>
      </c>
      <c r="O258" s="153">
        <f t="shared" si="47"/>
        <v>1700000</v>
      </c>
      <c r="P258" s="61">
        <v>1700000</v>
      </c>
      <c r="Q258" s="62"/>
      <c r="R258" s="62"/>
      <c r="S258" s="62"/>
      <c r="T258" s="157" t="s">
        <v>332</v>
      </c>
      <c r="U258" s="229">
        <v>300</v>
      </c>
      <c r="V258" s="201">
        <v>157</v>
      </c>
      <c r="W258" s="201">
        <v>162</v>
      </c>
      <c r="X258" s="195">
        <v>319</v>
      </c>
      <c r="Y258" s="150"/>
      <c r="Z258" s="150"/>
      <c r="AA258" s="150"/>
      <c r="AB258" s="150"/>
      <c r="AC258" s="150"/>
      <c r="AD258" s="150"/>
      <c r="AE258" s="150"/>
      <c r="AF258" s="213"/>
      <c r="AG258" s="213"/>
      <c r="AH258" s="213"/>
    </row>
    <row r="259" spans="2:35" ht="11.25" customHeight="1" x14ac:dyDescent="0.25">
      <c r="D259" s="88"/>
      <c r="E259" s="56"/>
      <c r="F259" s="56"/>
      <c r="G259" s="56"/>
      <c r="H259" s="57"/>
      <c r="I259" s="57"/>
      <c r="J259" s="57"/>
      <c r="K259" s="89"/>
      <c r="L259" s="89"/>
      <c r="M259" s="98"/>
      <c r="N259" s="98"/>
      <c r="O259" s="95"/>
      <c r="P259" s="61"/>
      <c r="Q259" s="62"/>
      <c r="R259" s="62"/>
      <c r="S259" s="62"/>
      <c r="T259" s="63"/>
      <c r="U259" s="218"/>
      <c r="V259" s="201"/>
      <c r="W259" s="201"/>
      <c r="X259" s="195"/>
    </row>
    <row r="260" spans="2:35" ht="39.950000000000003" customHeight="1" x14ac:dyDescent="0.25">
      <c r="D260" s="37"/>
      <c r="E260" s="38"/>
      <c r="F260" s="38"/>
      <c r="G260" s="38"/>
      <c r="H260" s="38"/>
      <c r="I260" s="39"/>
      <c r="J260" s="40"/>
      <c r="K260" s="40"/>
      <c r="L260" s="40"/>
      <c r="M260" s="72" t="s">
        <v>135</v>
      </c>
      <c r="N260" s="40"/>
      <c r="O260" s="42">
        <f>SUM(O261:O267)</f>
        <v>5026212.41</v>
      </c>
      <c r="P260" s="42">
        <f>SUM(P261:P267)</f>
        <v>5026212.41</v>
      </c>
      <c r="Q260" s="42"/>
      <c r="R260" s="42"/>
      <c r="S260" s="42"/>
      <c r="T260" s="38"/>
      <c r="U260" s="179"/>
      <c r="V260" s="199"/>
      <c r="W260" s="199"/>
      <c r="X260" s="200"/>
    </row>
    <row r="261" spans="2:35" ht="39.950000000000003" customHeight="1" x14ac:dyDescent="0.25">
      <c r="B261" s="215">
        <v>1</v>
      </c>
      <c r="C261" s="8" t="s">
        <v>95</v>
      </c>
      <c r="D261" s="88"/>
      <c r="E261" s="56"/>
      <c r="F261" s="56"/>
      <c r="G261" s="56"/>
      <c r="H261" s="57" t="s">
        <v>101</v>
      </c>
      <c r="I261" s="57" t="s">
        <v>21</v>
      </c>
      <c r="J261" s="57" t="s">
        <v>93</v>
      </c>
      <c r="K261" s="89"/>
      <c r="L261" s="89"/>
      <c r="M261" s="98" t="s">
        <v>851</v>
      </c>
      <c r="N261" s="98" t="s">
        <v>145</v>
      </c>
      <c r="O261" s="27">
        <f>P261</f>
        <v>1000000</v>
      </c>
      <c r="P261" s="61">
        <v>1000000</v>
      </c>
      <c r="Q261" s="62"/>
      <c r="R261" s="62"/>
      <c r="S261" s="62"/>
      <c r="T261" s="63" t="s">
        <v>332</v>
      </c>
      <c r="U261" s="218">
        <f>P261/19800</f>
        <v>50.505050505050505</v>
      </c>
      <c r="V261" s="201">
        <v>210</v>
      </c>
      <c r="W261" s="201">
        <v>267</v>
      </c>
      <c r="X261" s="195">
        <v>477</v>
      </c>
    </row>
    <row r="262" spans="2:35" ht="39.950000000000003" customHeight="1" x14ac:dyDescent="0.25">
      <c r="B262" s="215">
        <v>1</v>
      </c>
      <c r="C262" s="8" t="s">
        <v>95</v>
      </c>
      <c r="D262" s="88"/>
      <c r="E262" s="56"/>
      <c r="F262" s="56"/>
      <c r="G262" s="56"/>
      <c r="H262" s="57" t="s">
        <v>101</v>
      </c>
      <c r="I262" s="57" t="s">
        <v>21</v>
      </c>
      <c r="J262" s="57" t="s">
        <v>93</v>
      </c>
      <c r="K262" s="89"/>
      <c r="L262" s="89"/>
      <c r="M262" s="98" t="s">
        <v>178</v>
      </c>
      <c r="N262" s="98" t="s">
        <v>116</v>
      </c>
      <c r="O262" s="27">
        <f t="shared" ref="O262:O266" si="48">P262</f>
        <v>700000</v>
      </c>
      <c r="P262" s="124">
        <v>700000</v>
      </c>
      <c r="Q262" s="62"/>
      <c r="R262" s="62"/>
      <c r="S262" s="62"/>
      <c r="T262" s="63" t="s">
        <v>332</v>
      </c>
      <c r="U262" s="218">
        <v>71.8</v>
      </c>
      <c r="V262" s="201">
        <v>180</v>
      </c>
      <c r="W262" s="201">
        <v>165</v>
      </c>
      <c r="X262" s="195">
        <v>345</v>
      </c>
    </row>
    <row r="263" spans="2:35" ht="39.950000000000003" customHeight="1" x14ac:dyDescent="0.25">
      <c r="B263" s="215">
        <v>1</v>
      </c>
      <c r="C263" s="8" t="s">
        <v>95</v>
      </c>
      <c r="D263" s="88"/>
      <c r="E263" s="56"/>
      <c r="F263" s="56"/>
      <c r="G263" s="56"/>
      <c r="H263" s="57" t="s">
        <v>101</v>
      </c>
      <c r="I263" s="57" t="s">
        <v>21</v>
      </c>
      <c r="J263" s="57" t="s">
        <v>93</v>
      </c>
      <c r="K263" s="89"/>
      <c r="L263" s="89"/>
      <c r="M263" s="98" t="s">
        <v>179</v>
      </c>
      <c r="N263" s="98" t="s">
        <v>116</v>
      </c>
      <c r="O263" s="27">
        <f t="shared" si="48"/>
        <v>1200000</v>
      </c>
      <c r="P263" s="124">
        <v>1200000</v>
      </c>
      <c r="Q263" s="62"/>
      <c r="R263" s="62"/>
      <c r="S263" s="62"/>
      <c r="T263" s="63" t="s">
        <v>332</v>
      </c>
      <c r="U263" s="218">
        <v>94.99</v>
      </c>
      <c r="V263" s="201">
        <v>209</v>
      </c>
      <c r="W263" s="201">
        <v>214</v>
      </c>
      <c r="X263" s="195">
        <v>423</v>
      </c>
    </row>
    <row r="264" spans="2:35" ht="39.950000000000003" customHeight="1" x14ac:dyDescent="0.25">
      <c r="B264" s="215">
        <v>1</v>
      </c>
      <c r="C264" s="8" t="s">
        <v>95</v>
      </c>
      <c r="D264" s="159"/>
      <c r="E264" s="56"/>
      <c r="F264" s="56"/>
      <c r="G264" s="56"/>
      <c r="H264" s="57" t="s">
        <v>101</v>
      </c>
      <c r="I264" s="57" t="s">
        <v>21</v>
      </c>
      <c r="J264" s="57" t="s">
        <v>93</v>
      </c>
      <c r="K264" s="89"/>
      <c r="L264" s="89"/>
      <c r="M264" s="98" t="s">
        <v>849</v>
      </c>
      <c r="N264" s="98" t="s">
        <v>850</v>
      </c>
      <c r="O264" s="95">
        <f>P264</f>
        <v>522590.21</v>
      </c>
      <c r="P264" s="61">
        <v>522590.21</v>
      </c>
      <c r="Q264" s="62"/>
      <c r="R264" s="62"/>
      <c r="S264" s="62"/>
      <c r="T264" s="63" t="s">
        <v>332</v>
      </c>
      <c r="U264" s="229">
        <v>78</v>
      </c>
      <c r="V264" s="201">
        <v>206</v>
      </c>
      <c r="W264" s="201">
        <v>224</v>
      </c>
      <c r="X264" s="195">
        <v>430</v>
      </c>
    </row>
    <row r="265" spans="2:35" ht="39.950000000000003" customHeight="1" x14ac:dyDescent="0.25">
      <c r="B265" s="215">
        <v>1</v>
      </c>
      <c r="C265" s="8" t="s">
        <v>95</v>
      </c>
      <c r="D265" s="159"/>
      <c r="E265" s="56"/>
      <c r="F265" s="56"/>
      <c r="G265" s="56"/>
      <c r="H265" s="57" t="s">
        <v>101</v>
      </c>
      <c r="I265" s="57" t="s">
        <v>21</v>
      </c>
      <c r="J265" s="57" t="s">
        <v>18</v>
      </c>
      <c r="K265" s="89"/>
      <c r="L265" s="89"/>
      <c r="M265" s="98" t="s">
        <v>1005</v>
      </c>
      <c r="N265" s="98" t="s">
        <v>136</v>
      </c>
      <c r="O265" s="27">
        <f t="shared" si="48"/>
        <v>203622.2</v>
      </c>
      <c r="P265" s="124">
        <v>203622.2</v>
      </c>
      <c r="Q265" s="62"/>
      <c r="R265" s="62"/>
      <c r="S265" s="62"/>
      <c r="T265" s="63" t="s">
        <v>332</v>
      </c>
      <c r="U265" s="229">
        <v>30</v>
      </c>
      <c r="V265" s="201">
        <v>157</v>
      </c>
      <c r="W265" s="201">
        <v>164</v>
      </c>
      <c r="X265" s="195">
        <v>321</v>
      </c>
    </row>
    <row r="266" spans="2:35" s="149" customFormat="1" ht="39.950000000000003" customHeight="1" x14ac:dyDescent="0.25">
      <c r="B266" s="215">
        <v>1</v>
      </c>
      <c r="C266" s="8" t="s">
        <v>95</v>
      </c>
      <c r="D266" s="159"/>
      <c r="E266" s="155"/>
      <c r="F266" s="155"/>
      <c r="G266" s="155"/>
      <c r="H266" s="57" t="s">
        <v>101</v>
      </c>
      <c r="I266" s="57" t="s">
        <v>21</v>
      </c>
      <c r="J266" s="57" t="s">
        <v>93</v>
      </c>
      <c r="K266" s="160"/>
      <c r="L266" s="160"/>
      <c r="M266" s="98" t="s">
        <v>966</v>
      </c>
      <c r="N266" s="98" t="s">
        <v>967</v>
      </c>
      <c r="O266" s="95">
        <f t="shared" si="48"/>
        <v>1400000</v>
      </c>
      <c r="P266" s="124">
        <v>1400000</v>
      </c>
      <c r="Q266" s="62"/>
      <c r="R266" s="62"/>
      <c r="S266" s="62"/>
      <c r="T266" s="157" t="s">
        <v>332</v>
      </c>
      <c r="U266" s="229">
        <v>352</v>
      </c>
      <c r="V266" s="201">
        <v>228</v>
      </c>
      <c r="W266" s="201">
        <v>246</v>
      </c>
      <c r="X266" s="195">
        <v>474</v>
      </c>
      <c r="Y266" s="150"/>
      <c r="Z266" s="150"/>
      <c r="AA266" s="150"/>
      <c r="AB266" s="150"/>
      <c r="AC266" s="150"/>
      <c r="AD266" s="150"/>
      <c r="AE266" s="150"/>
      <c r="AF266" s="213"/>
      <c r="AG266" s="213"/>
      <c r="AH266" s="213"/>
    </row>
    <row r="267" spans="2:35" ht="24" customHeight="1" x14ac:dyDescent="0.25">
      <c r="D267" s="88"/>
      <c r="E267" s="56"/>
      <c r="F267" s="56"/>
      <c r="G267" s="56"/>
      <c r="H267" s="57"/>
      <c r="I267" s="57"/>
      <c r="J267" s="57"/>
      <c r="K267" s="89"/>
      <c r="L267" s="89"/>
      <c r="M267" s="98"/>
      <c r="N267" s="98"/>
      <c r="O267" s="95"/>
      <c r="P267" s="124"/>
      <c r="Q267" s="62"/>
      <c r="R267" s="62"/>
      <c r="S267" s="62"/>
      <c r="T267" s="63"/>
      <c r="U267" s="218"/>
      <c r="V267" s="201"/>
      <c r="W267" s="201"/>
      <c r="X267" s="195"/>
    </row>
    <row r="268" spans="2:35" ht="39.950000000000003" customHeight="1" x14ac:dyDescent="0.25">
      <c r="D268" s="37"/>
      <c r="E268" s="38"/>
      <c r="F268" s="38"/>
      <c r="G268" s="38"/>
      <c r="H268" s="38"/>
      <c r="I268" s="39"/>
      <c r="J268" s="40"/>
      <c r="K268" s="40"/>
      <c r="L268" s="40"/>
      <c r="M268" s="72" t="s">
        <v>182</v>
      </c>
      <c r="N268" s="40"/>
      <c r="O268" s="42">
        <f>SUM(O269:O277)</f>
        <v>7137244.0800000001</v>
      </c>
      <c r="P268" s="42">
        <f>SUM(P269:P277)</f>
        <v>7137244.0800000001</v>
      </c>
      <c r="Q268" s="42"/>
      <c r="R268" s="42"/>
      <c r="S268" s="42"/>
      <c r="T268" s="38"/>
      <c r="U268" s="179"/>
      <c r="V268" s="199"/>
      <c r="W268" s="199"/>
      <c r="X268" s="200"/>
    </row>
    <row r="269" spans="2:35" s="149" customFormat="1" ht="39.950000000000003" customHeight="1" x14ac:dyDescent="0.25">
      <c r="B269" s="215">
        <v>1</v>
      </c>
      <c r="C269" s="8" t="s">
        <v>95</v>
      </c>
      <c r="D269" s="159"/>
      <c r="E269" s="155"/>
      <c r="F269" s="155"/>
      <c r="G269" s="155"/>
      <c r="H269" s="57" t="s">
        <v>101</v>
      </c>
      <c r="I269" s="57" t="s">
        <v>21</v>
      </c>
      <c r="J269" s="57" t="s">
        <v>177</v>
      </c>
      <c r="K269" s="160"/>
      <c r="L269" s="160"/>
      <c r="M269" s="98" t="s">
        <v>853</v>
      </c>
      <c r="N269" s="98" t="s">
        <v>854</v>
      </c>
      <c r="O269" s="153">
        <f>P269</f>
        <v>250000</v>
      </c>
      <c r="P269" s="143">
        <v>250000</v>
      </c>
      <c r="Q269" s="62"/>
      <c r="R269" s="62"/>
      <c r="S269" s="62"/>
      <c r="T269" s="157" t="s">
        <v>332</v>
      </c>
      <c r="U269" s="229">
        <v>15</v>
      </c>
      <c r="V269" s="201">
        <v>108</v>
      </c>
      <c r="W269" s="201">
        <v>123</v>
      </c>
      <c r="X269" s="195">
        <v>231</v>
      </c>
      <c r="Y269" s="150"/>
      <c r="Z269" s="150"/>
      <c r="AA269" s="150"/>
      <c r="AB269" s="150"/>
      <c r="AC269" s="150"/>
      <c r="AD269" s="150"/>
      <c r="AE269" s="150"/>
      <c r="AF269" s="213"/>
      <c r="AG269" s="213"/>
      <c r="AH269" s="213"/>
    </row>
    <row r="270" spans="2:35" ht="39.950000000000003" customHeight="1" x14ac:dyDescent="0.25">
      <c r="B270" s="215">
        <v>1</v>
      </c>
      <c r="C270" s="8" t="s">
        <v>95</v>
      </c>
      <c r="D270" s="88"/>
      <c r="E270" s="56"/>
      <c r="F270" s="56"/>
      <c r="G270" s="56"/>
      <c r="H270" s="57" t="s">
        <v>101</v>
      </c>
      <c r="I270" s="57" t="s">
        <v>21</v>
      </c>
      <c r="J270" s="57" t="s">
        <v>93</v>
      </c>
      <c r="K270" s="89"/>
      <c r="L270" s="89"/>
      <c r="M270" s="98" t="s">
        <v>183</v>
      </c>
      <c r="N270" s="98" t="s">
        <v>852</v>
      </c>
      <c r="O270" s="27">
        <f t="shared" ref="O270:O276" si="49">P270</f>
        <v>1911244.08</v>
      </c>
      <c r="P270" s="143">
        <v>1911244.08</v>
      </c>
      <c r="Q270" s="62"/>
      <c r="R270" s="62"/>
      <c r="S270" s="62"/>
      <c r="T270" s="63" t="s">
        <v>332</v>
      </c>
      <c r="U270" s="229">
        <v>172</v>
      </c>
      <c r="V270" s="201">
        <v>174</v>
      </c>
      <c r="W270" s="201">
        <v>180</v>
      </c>
      <c r="X270" s="195">
        <v>354</v>
      </c>
    </row>
    <row r="271" spans="2:35" ht="39.950000000000003" customHeight="1" x14ac:dyDescent="0.25">
      <c r="B271" s="215">
        <v>1</v>
      </c>
      <c r="C271" s="8" t="s">
        <v>95</v>
      </c>
      <c r="D271" s="88"/>
      <c r="E271" s="56"/>
      <c r="F271" s="56"/>
      <c r="G271" s="56"/>
      <c r="H271" s="57" t="s">
        <v>101</v>
      </c>
      <c r="I271" s="57" t="s">
        <v>21</v>
      </c>
      <c r="J271" s="57" t="s">
        <v>93</v>
      </c>
      <c r="K271" s="89"/>
      <c r="L271" s="89"/>
      <c r="M271" s="98" t="s">
        <v>855</v>
      </c>
      <c r="N271" s="98" t="s">
        <v>604</v>
      </c>
      <c r="O271" s="27">
        <f t="shared" si="49"/>
        <v>700000</v>
      </c>
      <c r="P271" s="143">
        <v>700000</v>
      </c>
      <c r="Q271" s="62"/>
      <c r="R271" s="62"/>
      <c r="S271" s="62"/>
      <c r="T271" s="63" t="s">
        <v>332</v>
      </c>
      <c r="U271" s="218">
        <v>71.8</v>
      </c>
      <c r="V271" s="201">
        <v>180</v>
      </c>
      <c r="W271" s="201">
        <v>165</v>
      </c>
      <c r="X271" s="195">
        <v>345</v>
      </c>
    </row>
    <row r="272" spans="2:35" ht="39.950000000000003" customHeight="1" x14ac:dyDescent="0.25">
      <c r="B272" s="215">
        <v>1</v>
      </c>
      <c r="C272" s="8" t="s">
        <v>95</v>
      </c>
      <c r="D272" s="159"/>
      <c r="E272" s="56"/>
      <c r="F272" s="56"/>
      <c r="G272" s="56"/>
      <c r="H272" s="57" t="s">
        <v>101</v>
      </c>
      <c r="I272" s="57" t="s">
        <v>21</v>
      </c>
      <c r="J272" s="57" t="s">
        <v>93</v>
      </c>
      <c r="K272" s="89"/>
      <c r="L272" s="89"/>
      <c r="M272" s="98" t="s">
        <v>184</v>
      </c>
      <c r="N272" s="98" t="s">
        <v>187</v>
      </c>
      <c r="O272" s="27">
        <f t="shared" si="49"/>
        <v>1000000</v>
      </c>
      <c r="P272" s="143">
        <v>1000000</v>
      </c>
      <c r="Q272" s="62"/>
      <c r="R272" s="62"/>
      <c r="S272" s="62"/>
      <c r="T272" s="63" t="s">
        <v>332</v>
      </c>
      <c r="U272" s="229">
        <v>252</v>
      </c>
      <c r="V272" s="201">
        <v>209</v>
      </c>
      <c r="W272" s="201">
        <v>213</v>
      </c>
      <c r="X272" s="195">
        <v>422</v>
      </c>
      <c r="AI272" s="212"/>
    </row>
    <row r="273" spans="2:35" s="149" customFormat="1" ht="39.950000000000003" customHeight="1" x14ac:dyDescent="0.25">
      <c r="B273" s="215">
        <v>1</v>
      </c>
      <c r="C273" s="8" t="s">
        <v>95</v>
      </c>
      <c r="D273" s="159"/>
      <c r="E273" s="155"/>
      <c r="F273" s="155"/>
      <c r="G273" s="155"/>
      <c r="H273" s="57" t="s">
        <v>101</v>
      </c>
      <c r="I273" s="57" t="s">
        <v>21</v>
      </c>
      <c r="J273" s="57" t="s">
        <v>93</v>
      </c>
      <c r="K273" s="160"/>
      <c r="L273" s="160"/>
      <c r="M273" s="98" t="s">
        <v>859</v>
      </c>
      <c r="N273" s="98" t="s">
        <v>860</v>
      </c>
      <c r="O273" s="153">
        <f t="shared" si="49"/>
        <v>1400000</v>
      </c>
      <c r="P273" s="143">
        <v>1400000</v>
      </c>
      <c r="Q273" s="62"/>
      <c r="R273" s="62"/>
      <c r="S273" s="62"/>
      <c r="T273" s="157" t="s">
        <v>332</v>
      </c>
      <c r="U273" s="229">
        <v>352</v>
      </c>
      <c r="V273" s="201">
        <v>228</v>
      </c>
      <c r="W273" s="201">
        <v>246</v>
      </c>
      <c r="X273" s="195">
        <v>474</v>
      </c>
      <c r="Y273" s="150"/>
      <c r="Z273" s="150"/>
      <c r="AA273" s="150"/>
      <c r="AB273" s="150"/>
      <c r="AC273" s="150"/>
      <c r="AD273" s="150"/>
      <c r="AE273" s="150"/>
      <c r="AF273" s="213"/>
      <c r="AG273" s="213"/>
      <c r="AH273" s="213"/>
      <c r="AI273" s="212"/>
    </row>
    <row r="274" spans="2:35" ht="39.950000000000003" customHeight="1" x14ac:dyDescent="0.25">
      <c r="B274" s="215">
        <v>1</v>
      </c>
      <c r="C274" s="8" t="s">
        <v>95</v>
      </c>
      <c r="D274" s="159"/>
      <c r="E274" s="56"/>
      <c r="F274" s="56"/>
      <c r="G274" s="56"/>
      <c r="H274" s="57" t="s">
        <v>101</v>
      </c>
      <c r="I274" s="57" t="s">
        <v>21</v>
      </c>
      <c r="J274" s="57" t="s">
        <v>93</v>
      </c>
      <c r="K274" s="89"/>
      <c r="L274" s="89"/>
      <c r="M274" s="98" t="s">
        <v>185</v>
      </c>
      <c r="N274" s="98" t="s">
        <v>188</v>
      </c>
      <c r="O274" s="27">
        <f t="shared" si="49"/>
        <v>400000</v>
      </c>
      <c r="P274" s="143">
        <v>400000</v>
      </c>
      <c r="Q274" s="62"/>
      <c r="R274" s="62"/>
      <c r="S274" s="62"/>
      <c r="T274" s="63" t="s">
        <v>332</v>
      </c>
      <c r="U274" s="229">
        <v>1500</v>
      </c>
      <c r="V274" s="201">
        <v>209</v>
      </c>
      <c r="W274" s="201">
        <v>214</v>
      </c>
      <c r="X274" s="195">
        <v>423</v>
      </c>
    </row>
    <row r="275" spans="2:35" s="149" customFormat="1" ht="39.950000000000003" customHeight="1" x14ac:dyDescent="0.25">
      <c r="B275" s="215">
        <v>1</v>
      </c>
      <c r="C275" s="8" t="s">
        <v>95</v>
      </c>
      <c r="D275" s="159"/>
      <c r="E275" s="155"/>
      <c r="F275" s="155"/>
      <c r="G275" s="155"/>
      <c r="H275" s="57" t="s">
        <v>101</v>
      </c>
      <c r="I275" s="57" t="s">
        <v>21</v>
      </c>
      <c r="J275" s="57" t="s">
        <v>93</v>
      </c>
      <c r="K275" s="160"/>
      <c r="L275" s="160"/>
      <c r="M275" s="98" t="s">
        <v>856</v>
      </c>
      <c r="N275" s="98" t="s">
        <v>857</v>
      </c>
      <c r="O275" s="153">
        <f t="shared" si="49"/>
        <v>776000</v>
      </c>
      <c r="P275" s="143">
        <v>776000</v>
      </c>
      <c r="Q275" s="62"/>
      <c r="R275" s="62"/>
      <c r="S275" s="62"/>
      <c r="T275" s="157" t="s">
        <v>332</v>
      </c>
      <c r="U275" s="229">
        <v>126</v>
      </c>
      <c r="V275" s="201">
        <v>235</v>
      </c>
      <c r="W275" s="201">
        <v>247</v>
      </c>
      <c r="X275" s="195">
        <v>482</v>
      </c>
      <c r="Y275" s="150"/>
      <c r="Z275" s="150"/>
      <c r="AA275" s="150"/>
      <c r="AB275" s="150"/>
      <c r="AC275" s="150"/>
      <c r="AD275" s="150"/>
      <c r="AE275" s="150"/>
      <c r="AF275" s="213"/>
      <c r="AG275" s="213"/>
      <c r="AH275" s="213"/>
    </row>
    <row r="276" spans="2:35" s="149" customFormat="1" ht="39.950000000000003" customHeight="1" x14ac:dyDescent="0.25">
      <c r="B276" s="215">
        <v>1</v>
      </c>
      <c r="C276" s="8" t="s">
        <v>95</v>
      </c>
      <c r="D276" s="159"/>
      <c r="E276" s="155"/>
      <c r="F276" s="155"/>
      <c r="G276" s="155"/>
      <c r="H276" s="57" t="s">
        <v>101</v>
      </c>
      <c r="I276" s="57" t="s">
        <v>21</v>
      </c>
      <c r="J276" s="57" t="s">
        <v>93</v>
      </c>
      <c r="K276" s="160"/>
      <c r="L276" s="160"/>
      <c r="M276" s="98" t="s">
        <v>858</v>
      </c>
      <c r="N276" s="98" t="s">
        <v>238</v>
      </c>
      <c r="O276" s="153">
        <f t="shared" si="49"/>
        <v>700000</v>
      </c>
      <c r="P276" s="143">
        <v>700000</v>
      </c>
      <c r="Q276" s="62"/>
      <c r="R276" s="62"/>
      <c r="S276" s="62"/>
      <c r="T276" s="157" t="s">
        <v>332</v>
      </c>
      <c r="U276" s="218">
        <v>113.9</v>
      </c>
      <c r="V276" s="96">
        <v>221</v>
      </c>
      <c r="W276" s="96">
        <v>217</v>
      </c>
      <c r="X276" s="66">
        <v>438</v>
      </c>
      <c r="Y276" s="150"/>
      <c r="Z276" s="150"/>
      <c r="AA276" s="150"/>
      <c r="AB276" s="150"/>
      <c r="AC276" s="150"/>
      <c r="AD276" s="150"/>
      <c r="AE276" s="150"/>
      <c r="AF276" s="213"/>
      <c r="AG276" s="213"/>
      <c r="AH276" s="213"/>
    </row>
    <row r="277" spans="2:35" ht="15" customHeight="1" x14ac:dyDescent="0.25">
      <c r="D277" s="88"/>
      <c r="E277" s="56"/>
      <c r="F277" s="56"/>
      <c r="G277" s="56"/>
      <c r="H277" s="57"/>
      <c r="I277" s="57"/>
      <c r="J277" s="57"/>
      <c r="K277" s="89"/>
      <c r="L277" s="89"/>
      <c r="M277" s="98"/>
      <c r="N277" s="98"/>
      <c r="O277" s="95"/>
      <c r="P277" s="124"/>
      <c r="Q277" s="62"/>
      <c r="R277" s="62"/>
      <c r="S277" s="62"/>
      <c r="T277" s="63"/>
      <c r="U277" s="218"/>
      <c r="V277" s="201"/>
      <c r="W277" s="201"/>
      <c r="X277" s="195"/>
    </row>
    <row r="278" spans="2:35" ht="39.950000000000003" customHeight="1" x14ac:dyDescent="0.25">
      <c r="D278" s="37"/>
      <c r="E278" s="38"/>
      <c r="F278" s="38"/>
      <c r="G278" s="38"/>
      <c r="H278" s="38"/>
      <c r="I278" s="39"/>
      <c r="J278" s="40"/>
      <c r="K278" s="40"/>
      <c r="L278" s="40"/>
      <c r="M278" s="72" t="s">
        <v>190</v>
      </c>
      <c r="N278" s="40"/>
      <c r="O278" s="42">
        <f>SUM(O279:O285)</f>
        <v>12000000</v>
      </c>
      <c r="P278" s="42">
        <f>SUM(P279:P285)</f>
        <v>12000000</v>
      </c>
      <c r="Q278" s="42">
        <f>SUM(Q279:Q285)</f>
        <v>0</v>
      </c>
      <c r="R278" s="42">
        <f>SUM(R279:R285)</f>
        <v>0</v>
      </c>
      <c r="S278" s="42"/>
      <c r="T278" s="38"/>
      <c r="U278" s="179"/>
      <c r="V278" s="199"/>
      <c r="W278" s="199"/>
      <c r="X278" s="200"/>
    </row>
    <row r="279" spans="2:35" ht="34.9" customHeight="1" x14ac:dyDescent="0.25">
      <c r="B279" s="215">
        <v>1</v>
      </c>
      <c r="C279" s="8" t="s">
        <v>95</v>
      </c>
      <c r="D279" s="88"/>
      <c r="E279" s="56"/>
      <c r="F279" s="56"/>
      <c r="G279" s="56"/>
      <c r="H279" s="57" t="s">
        <v>101</v>
      </c>
      <c r="I279" s="57" t="s">
        <v>21</v>
      </c>
      <c r="J279" s="57" t="s">
        <v>18</v>
      </c>
      <c r="K279" s="89"/>
      <c r="L279" s="89"/>
      <c r="M279" s="98" t="s">
        <v>861</v>
      </c>
      <c r="N279" s="98" t="s">
        <v>170</v>
      </c>
      <c r="O279" s="27">
        <f t="shared" ref="O279:O284" si="50">P279</f>
        <v>5020676.7300000004</v>
      </c>
      <c r="P279" s="61">
        <v>5020676.7300000004</v>
      </c>
      <c r="Q279" s="62"/>
      <c r="R279" s="62"/>
      <c r="S279" s="62"/>
      <c r="T279" s="63" t="s">
        <v>1006</v>
      </c>
      <c r="U279" s="229">
        <v>1</v>
      </c>
      <c r="V279" s="201"/>
      <c r="W279" s="201"/>
      <c r="X279" s="195"/>
    </row>
    <row r="280" spans="2:35" s="149" customFormat="1" ht="34.9" customHeight="1" x14ac:dyDescent="0.25">
      <c r="B280" s="215"/>
      <c r="C280" s="8" t="s">
        <v>95</v>
      </c>
      <c r="D280" s="159"/>
      <c r="E280" s="155"/>
      <c r="F280" s="155"/>
      <c r="G280" s="155"/>
      <c r="H280" s="57" t="s">
        <v>101</v>
      </c>
      <c r="I280" s="57" t="s">
        <v>21</v>
      </c>
      <c r="J280" s="57" t="s">
        <v>18</v>
      </c>
      <c r="K280" s="160"/>
      <c r="L280" s="160"/>
      <c r="M280" s="98" t="s">
        <v>862</v>
      </c>
      <c r="N280" s="98" t="s">
        <v>127</v>
      </c>
      <c r="O280" s="153">
        <f t="shared" si="50"/>
        <v>1450000</v>
      </c>
      <c r="P280" s="61">
        <v>1450000</v>
      </c>
      <c r="Q280" s="62"/>
      <c r="R280" s="62"/>
      <c r="S280" s="62"/>
      <c r="T280" s="157" t="s">
        <v>1006</v>
      </c>
      <c r="U280" s="229">
        <v>1</v>
      </c>
      <c r="V280" s="201"/>
      <c r="W280" s="201"/>
      <c r="X280" s="195"/>
      <c r="Y280" s="150"/>
      <c r="Z280" s="150"/>
      <c r="AA280" s="150"/>
      <c r="AB280" s="150"/>
      <c r="AC280" s="150"/>
      <c r="AD280" s="150"/>
      <c r="AE280" s="150"/>
      <c r="AF280" s="213"/>
      <c r="AG280" s="213"/>
      <c r="AH280" s="213"/>
    </row>
    <row r="281" spans="2:35" s="149" customFormat="1" ht="34.9" customHeight="1" x14ac:dyDescent="0.25">
      <c r="B281" s="215"/>
      <c r="C281" s="8" t="s">
        <v>95</v>
      </c>
      <c r="D281" s="159"/>
      <c r="E281" s="155"/>
      <c r="F281" s="155"/>
      <c r="G281" s="155"/>
      <c r="H281" s="57" t="s">
        <v>101</v>
      </c>
      <c r="I281" s="57" t="s">
        <v>21</v>
      </c>
      <c r="J281" s="57" t="s">
        <v>18</v>
      </c>
      <c r="K281" s="160"/>
      <c r="L281" s="160"/>
      <c r="M281" s="98" t="s">
        <v>863</v>
      </c>
      <c r="N281" s="98" t="s">
        <v>127</v>
      </c>
      <c r="O281" s="153">
        <f t="shared" si="50"/>
        <v>1508646.52</v>
      </c>
      <c r="P281" s="61">
        <v>1508646.52</v>
      </c>
      <c r="Q281" s="62"/>
      <c r="R281" s="62"/>
      <c r="S281" s="62"/>
      <c r="T281" s="157" t="s">
        <v>1006</v>
      </c>
      <c r="U281" s="229">
        <v>1</v>
      </c>
      <c r="V281" s="201"/>
      <c r="W281" s="201"/>
      <c r="X281" s="195"/>
      <c r="Y281" s="150"/>
      <c r="Z281" s="150"/>
      <c r="AA281" s="150"/>
      <c r="AB281" s="150"/>
      <c r="AC281" s="150"/>
      <c r="AD281" s="150"/>
      <c r="AE281" s="150"/>
      <c r="AF281" s="213"/>
      <c r="AG281" s="213"/>
      <c r="AH281" s="213"/>
    </row>
    <row r="282" spans="2:35" s="149" customFormat="1" ht="34.9" customHeight="1" x14ac:dyDescent="0.25">
      <c r="B282" s="215"/>
      <c r="C282" s="8" t="s">
        <v>95</v>
      </c>
      <c r="D282" s="159"/>
      <c r="E282" s="155"/>
      <c r="F282" s="155"/>
      <c r="G282" s="155"/>
      <c r="H282" s="57" t="s">
        <v>101</v>
      </c>
      <c r="I282" s="57" t="s">
        <v>21</v>
      </c>
      <c r="J282" s="57" t="s">
        <v>18</v>
      </c>
      <c r="K282" s="160"/>
      <c r="L282" s="160"/>
      <c r="M282" s="98" t="s">
        <v>864</v>
      </c>
      <c r="N282" s="98" t="s">
        <v>284</v>
      </c>
      <c r="O282" s="153">
        <f t="shared" si="50"/>
        <v>1400000</v>
      </c>
      <c r="P282" s="61">
        <v>1400000</v>
      </c>
      <c r="Q282" s="62"/>
      <c r="R282" s="62"/>
      <c r="S282" s="62"/>
      <c r="T282" s="157" t="s">
        <v>1006</v>
      </c>
      <c r="U282" s="229">
        <v>1</v>
      </c>
      <c r="V282" s="201"/>
      <c r="W282" s="201"/>
      <c r="X282" s="195"/>
      <c r="Y282" s="150"/>
      <c r="Z282" s="150"/>
      <c r="AA282" s="150"/>
      <c r="AB282" s="150"/>
      <c r="AC282" s="150"/>
      <c r="AD282" s="150"/>
      <c r="AE282" s="150"/>
      <c r="AF282" s="213"/>
      <c r="AG282" s="213"/>
      <c r="AH282" s="213"/>
    </row>
    <row r="283" spans="2:35" s="149" customFormat="1" ht="34.9" customHeight="1" x14ac:dyDescent="0.25">
      <c r="B283" s="215"/>
      <c r="C283" s="8" t="s">
        <v>95</v>
      </c>
      <c r="D283" s="159"/>
      <c r="E283" s="155"/>
      <c r="F283" s="155"/>
      <c r="G283" s="155"/>
      <c r="H283" s="57" t="s">
        <v>101</v>
      </c>
      <c r="I283" s="57" t="s">
        <v>21</v>
      </c>
      <c r="J283" s="57" t="s">
        <v>18</v>
      </c>
      <c r="K283" s="160"/>
      <c r="L283" s="160"/>
      <c r="M283" s="98" t="s">
        <v>865</v>
      </c>
      <c r="N283" s="98" t="s">
        <v>866</v>
      </c>
      <c r="O283" s="153">
        <f t="shared" si="50"/>
        <v>1320676.75</v>
      </c>
      <c r="P283" s="61">
        <v>1320676.75</v>
      </c>
      <c r="Q283" s="62"/>
      <c r="R283" s="62"/>
      <c r="S283" s="62"/>
      <c r="T283" s="157" t="s">
        <v>1006</v>
      </c>
      <c r="U283" s="229">
        <v>1</v>
      </c>
      <c r="V283" s="201"/>
      <c r="W283" s="201"/>
      <c r="X283" s="195"/>
      <c r="Y283" s="150"/>
      <c r="Z283" s="150"/>
      <c r="AA283" s="150"/>
      <c r="AB283" s="150"/>
      <c r="AC283" s="150"/>
      <c r="AD283" s="150"/>
      <c r="AE283" s="150"/>
      <c r="AF283" s="213"/>
      <c r="AG283" s="213"/>
      <c r="AH283" s="213"/>
    </row>
    <row r="284" spans="2:35" s="149" customFormat="1" ht="34.9" customHeight="1" x14ac:dyDescent="0.25">
      <c r="B284" s="215"/>
      <c r="C284" s="8" t="s">
        <v>95</v>
      </c>
      <c r="D284" s="159"/>
      <c r="E284" s="155"/>
      <c r="F284" s="155"/>
      <c r="G284" s="155"/>
      <c r="H284" s="57" t="s">
        <v>101</v>
      </c>
      <c r="I284" s="57" t="s">
        <v>21</v>
      </c>
      <c r="J284" s="57" t="s">
        <v>18</v>
      </c>
      <c r="K284" s="160"/>
      <c r="L284" s="160"/>
      <c r="M284" s="98" t="s">
        <v>867</v>
      </c>
      <c r="N284" s="98" t="s">
        <v>342</v>
      </c>
      <c r="O284" s="153">
        <f t="shared" si="50"/>
        <v>1300000</v>
      </c>
      <c r="P284" s="61">
        <v>1300000</v>
      </c>
      <c r="Q284" s="62"/>
      <c r="R284" s="62"/>
      <c r="S284" s="62"/>
      <c r="T284" s="157" t="s">
        <v>1006</v>
      </c>
      <c r="U284" s="229">
        <v>1</v>
      </c>
      <c r="V284" s="201"/>
      <c r="W284" s="201"/>
      <c r="X284" s="195"/>
      <c r="Y284" s="150"/>
      <c r="Z284" s="150"/>
      <c r="AA284" s="150"/>
      <c r="AB284" s="150"/>
      <c r="AC284" s="150"/>
      <c r="AD284" s="150"/>
      <c r="AE284" s="150"/>
      <c r="AF284" s="213"/>
      <c r="AG284" s="213"/>
      <c r="AH284" s="213"/>
    </row>
    <row r="285" spans="2:35" ht="24" customHeight="1" x14ac:dyDescent="0.25">
      <c r="D285" s="88"/>
      <c r="E285" s="56"/>
      <c r="F285" s="56"/>
      <c r="G285" s="56"/>
      <c r="H285" s="57"/>
      <c r="I285" s="57"/>
      <c r="J285" s="57"/>
      <c r="K285" s="89"/>
      <c r="L285" s="89"/>
      <c r="M285" s="98"/>
      <c r="N285" s="98"/>
      <c r="O285" s="95"/>
      <c r="P285" s="61"/>
      <c r="Q285" s="62"/>
      <c r="R285" s="62"/>
      <c r="S285" s="62"/>
      <c r="T285" s="63"/>
      <c r="U285" s="218"/>
      <c r="V285" s="201"/>
      <c r="W285" s="201"/>
      <c r="X285" s="195"/>
    </row>
    <row r="286" spans="2:35" ht="24" customHeight="1" x14ac:dyDescent="0.25">
      <c r="D286" s="43"/>
      <c r="E286" s="44"/>
      <c r="F286" s="44"/>
      <c r="G286" s="44"/>
      <c r="H286" s="44"/>
      <c r="I286" s="45"/>
      <c r="J286" s="46"/>
      <c r="K286" s="46"/>
      <c r="L286" s="46"/>
      <c r="M286" s="71" t="s">
        <v>364</v>
      </c>
      <c r="N286" s="46"/>
      <c r="O286" s="47">
        <f>O287</f>
        <v>15562500</v>
      </c>
      <c r="P286" s="47">
        <f>P287</f>
        <v>15562500</v>
      </c>
      <c r="Q286" s="47">
        <f t="shared" ref="Q286:R286" si="51">Q287</f>
        <v>0</v>
      </c>
      <c r="R286" s="47">
        <f t="shared" si="51"/>
        <v>0</v>
      </c>
      <c r="S286" s="48"/>
      <c r="T286" s="44"/>
      <c r="U286" s="223"/>
      <c r="V286" s="185"/>
      <c r="W286" s="185"/>
      <c r="X286" s="186"/>
    </row>
    <row r="287" spans="2:35" ht="24" customHeight="1" x14ac:dyDescent="0.25">
      <c r="D287" s="37"/>
      <c r="E287" s="38"/>
      <c r="F287" s="38"/>
      <c r="G287" s="38"/>
      <c r="H287" s="38"/>
      <c r="I287" s="39"/>
      <c r="J287" s="40"/>
      <c r="K287" s="40"/>
      <c r="L287" s="40"/>
      <c r="M287" s="72" t="s">
        <v>365</v>
      </c>
      <c r="N287" s="40"/>
      <c r="O287" s="42">
        <f>SUM(O288)</f>
        <v>15562500</v>
      </c>
      <c r="P287" s="42">
        <f>SUM(P288)</f>
        <v>15562500</v>
      </c>
      <c r="Q287" s="42">
        <f t="shared" ref="Q287:R287" si="52">SUM(Q288)</f>
        <v>0</v>
      </c>
      <c r="R287" s="42">
        <f t="shared" si="52"/>
        <v>0</v>
      </c>
      <c r="S287" s="42"/>
      <c r="T287" s="38"/>
      <c r="U287" s="179"/>
      <c r="V287" s="199"/>
      <c r="W287" s="199"/>
      <c r="X287" s="200"/>
    </row>
    <row r="288" spans="2:35" ht="24" customHeight="1" x14ac:dyDescent="0.25">
      <c r="C288" s="8" t="s">
        <v>152</v>
      </c>
      <c r="D288" s="88"/>
      <c r="E288" s="56"/>
      <c r="F288" s="56"/>
      <c r="G288" s="56"/>
      <c r="H288" s="57" t="s">
        <v>582</v>
      </c>
      <c r="I288" s="57" t="s">
        <v>21</v>
      </c>
      <c r="J288" s="57" t="s">
        <v>93</v>
      </c>
      <c r="K288" s="89"/>
      <c r="L288" s="89"/>
      <c r="M288" s="98" t="s">
        <v>365</v>
      </c>
      <c r="N288" s="98" t="s">
        <v>54</v>
      </c>
      <c r="O288" s="27">
        <f t="shared" ref="O288" si="53">P288</f>
        <v>15562500</v>
      </c>
      <c r="P288" s="61">
        <v>15562500</v>
      </c>
      <c r="Q288" s="62"/>
      <c r="R288" s="62"/>
      <c r="S288" s="62"/>
      <c r="T288" s="63" t="s">
        <v>366</v>
      </c>
      <c r="U288" s="229">
        <v>1964</v>
      </c>
      <c r="V288" s="96"/>
      <c r="W288" s="96"/>
      <c r="X288" s="66"/>
    </row>
    <row r="289" spans="2:34" ht="24" customHeight="1" x14ac:dyDescent="0.25">
      <c r="D289" s="88"/>
      <c r="E289" s="56"/>
      <c r="F289" s="56"/>
      <c r="G289" s="56"/>
      <c r="H289" s="57"/>
      <c r="I289" s="57"/>
      <c r="J289" s="57"/>
      <c r="K289" s="89"/>
      <c r="L289" s="89"/>
      <c r="M289" s="98"/>
      <c r="N289" s="98"/>
      <c r="O289" s="95"/>
      <c r="P289" s="61"/>
      <c r="Q289" s="62"/>
      <c r="R289" s="62"/>
      <c r="S289" s="62"/>
      <c r="T289" s="63"/>
      <c r="U289" s="218"/>
      <c r="V289" s="201"/>
      <c r="W289" s="201"/>
      <c r="X289" s="195"/>
    </row>
    <row r="290" spans="2:34" ht="39.950000000000003" customHeight="1" x14ac:dyDescent="0.25">
      <c r="D290" s="43"/>
      <c r="E290" s="44"/>
      <c r="F290" s="44"/>
      <c r="G290" s="44"/>
      <c r="H290" s="44"/>
      <c r="I290" s="45"/>
      <c r="J290" s="46"/>
      <c r="K290" s="46"/>
      <c r="L290" s="46"/>
      <c r="M290" s="71" t="s">
        <v>105</v>
      </c>
      <c r="N290" s="46"/>
      <c r="O290" s="47">
        <f>O291</f>
        <v>12000000</v>
      </c>
      <c r="P290" s="47">
        <f t="shared" ref="P290:R290" si="54">P291</f>
        <v>12000000</v>
      </c>
      <c r="Q290" s="47">
        <f t="shared" si="54"/>
        <v>0</v>
      </c>
      <c r="R290" s="47">
        <f t="shared" si="54"/>
        <v>0</v>
      </c>
      <c r="S290" s="48"/>
      <c r="T290" s="44"/>
      <c r="U290" s="223"/>
      <c r="V290" s="185"/>
      <c r="W290" s="185"/>
      <c r="X290" s="186"/>
    </row>
    <row r="291" spans="2:34" ht="39.950000000000003" customHeight="1" x14ac:dyDescent="0.25">
      <c r="D291" s="37"/>
      <c r="E291" s="38"/>
      <c r="F291" s="38"/>
      <c r="G291" s="38"/>
      <c r="H291" s="38"/>
      <c r="I291" s="39"/>
      <c r="J291" s="40"/>
      <c r="K291" s="40"/>
      <c r="L291" s="40"/>
      <c r="M291" s="72"/>
      <c r="N291" s="40"/>
      <c r="O291" s="42">
        <f>SUM(O292:O294)</f>
        <v>12000000</v>
      </c>
      <c r="P291" s="42">
        <f t="shared" ref="P291:R291" si="55">SUM(P292:P294)</f>
        <v>12000000</v>
      </c>
      <c r="Q291" s="42">
        <f t="shared" si="55"/>
        <v>0</v>
      </c>
      <c r="R291" s="42">
        <f t="shared" si="55"/>
        <v>0</v>
      </c>
      <c r="S291" s="42"/>
      <c r="T291" s="38"/>
      <c r="U291" s="179"/>
      <c r="V291" s="199"/>
      <c r="W291" s="199"/>
      <c r="X291" s="200"/>
    </row>
    <row r="292" spans="2:34" ht="39.950000000000003" customHeight="1" x14ac:dyDescent="0.25">
      <c r="B292" s="215">
        <v>1</v>
      </c>
      <c r="C292" s="8" t="s">
        <v>95</v>
      </c>
      <c r="D292" s="88"/>
      <c r="E292" s="56"/>
      <c r="F292" s="56"/>
      <c r="G292" s="56"/>
      <c r="H292" s="57" t="s">
        <v>105</v>
      </c>
      <c r="I292" s="57" t="s">
        <v>21</v>
      </c>
      <c r="J292" s="57" t="s">
        <v>18</v>
      </c>
      <c r="K292" s="89"/>
      <c r="L292" s="89"/>
      <c r="M292" s="97" t="s">
        <v>180</v>
      </c>
      <c r="N292" s="97" t="s">
        <v>181</v>
      </c>
      <c r="O292" s="27">
        <f>P292</f>
        <v>11000000</v>
      </c>
      <c r="P292" s="169">
        <v>11000000</v>
      </c>
      <c r="Q292" s="99"/>
      <c r="R292" s="99"/>
      <c r="S292" s="99"/>
      <c r="T292" s="100" t="s">
        <v>1004</v>
      </c>
      <c r="U292" s="229">
        <v>1</v>
      </c>
      <c r="V292" s="201"/>
      <c r="W292" s="201"/>
      <c r="X292" s="195"/>
    </row>
    <row r="293" spans="2:34" s="149" customFormat="1" ht="39.950000000000003" customHeight="1" x14ac:dyDescent="0.25">
      <c r="B293" s="215">
        <v>1</v>
      </c>
      <c r="C293" s="8" t="s">
        <v>95</v>
      </c>
      <c r="D293" s="159"/>
      <c r="E293" s="155"/>
      <c r="F293" s="155"/>
      <c r="G293" s="155"/>
      <c r="H293" s="57" t="s">
        <v>105</v>
      </c>
      <c r="I293" s="57" t="s">
        <v>21</v>
      </c>
      <c r="J293" s="57" t="s">
        <v>18</v>
      </c>
      <c r="K293" s="160"/>
      <c r="L293" s="160"/>
      <c r="M293" s="97" t="s">
        <v>868</v>
      </c>
      <c r="N293" s="97" t="s">
        <v>267</v>
      </c>
      <c r="O293" s="153">
        <f>P293</f>
        <v>1000000</v>
      </c>
      <c r="P293" s="169">
        <v>1000000</v>
      </c>
      <c r="Q293" s="99"/>
      <c r="R293" s="99"/>
      <c r="S293" s="99"/>
      <c r="T293" s="100" t="s">
        <v>1004</v>
      </c>
      <c r="U293" s="229">
        <v>1</v>
      </c>
      <c r="V293" s="201"/>
      <c r="W293" s="201"/>
      <c r="X293" s="195"/>
      <c r="Y293" s="150"/>
      <c r="Z293" s="150"/>
      <c r="AA293" s="150"/>
      <c r="AB293" s="150"/>
      <c r="AC293" s="150"/>
      <c r="AD293" s="150"/>
      <c r="AE293" s="150"/>
      <c r="AF293" s="213"/>
      <c r="AG293" s="213"/>
      <c r="AH293" s="213"/>
    </row>
    <row r="294" spans="2:34" ht="16.5" customHeight="1" x14ac:dyDescent="0.2">
      <c r="D294" s="88"/>
      <c r="E294" s="56"/>
      <c r="F294" s="56"/>
      <c r="G294" s="56"/>
      <c r="H294" s="57"/>
      <c r="I294" s="57"/>
      <c r="J294" s="57"/>
      <c r="K294" s="89"/>
      <c r="L294" s="89"/>
      <c r="M294" s="94"/>
      <c r="N294" s="94"/>
      <c r="O294" s="95"/>
      <c r="P294" s="61"/>
      <c r="Q294" s="62"/>
      <c r="R294" s="62"/>
      <c r="S294" s="62"/>
      <c r="T294" s="63"/>
      <c r="U294" s="218"/>
      <c r="V294" s="201"/>
      <c r="W294" s="201"/>
      <c r="X294" s="195"/>
    </row>
    <row r="295" spans="2:34" ht="39.950000000000003" customHeight="1" x14ac:dyDescent="0.25">
      <c r="D295" s="43"/>
      <c r="E295" s="44"/>
      <c r="F295" s="44"/>
      <c r="G295" s="44"/>
      <c r="H295" s="44"/>
      <c r="I295" s="45"/>
      <c r="J295" s="46"/>
      <c r="K295" s="46"/>
      <c r="L295" s="46"/>
      <c r="M295" s="46" t="s">
        <v>42</v>
      </c>
      <c r="N295" s="46"/>
      <c r="O295" s="47">
        <f>O296+O299+O319+O443+O447+O453+O462+O475+O483+O509+O521+O536+O540+O546+O550+O569+O505</f>
        <v>324318979.47901803</v>
      </c>
      <c r="P295" s="47">
        <f>P296+P299+P319+P443+P447+P453+P462+P475+P483+P509+P521+P536+P540+P546+P550+P569+P505</f>
        <v>324318979.47901803</v>
      </c>
      <c r="Q295" s="47">
        <f>Q296+Q299+Q319+Q443+Q447+Q453+Q462+Q475+Q483+Q509+Q521+Q536+Q540+Q546+Q550+Q569+Q505</f>
        <v>0</v>
      </c>
      <c r="R295" s="47">
        <f>R296+R299+R319+R443+R447+R453+R462+R475+R483+R509+R521+R536+R540+R546+R550+R569+R505</f>
        <v>0</v>
      </c>
      <c r="S295" s="48"/>
      <c r="T295" s="44"/>
      <c r="U295" s="223"/>
      <c r="V295" s="185"/>
      <c r="W295" s="185"/>
      <c r="X295" s="186"/>
      <c r="Y295" s="170"/>
    </row>
    <row r="296" spans="2:34" ht="39.950000000000003" customHeight="1" x14ac:dyDescent="0.25">
      <c r="D296" s="37"/>
      <c r="E296" s="38"/>
      <c r="F296" s="38"/>
      <c r="G296" s="38"/>
      <c r="H296" s="38"/>
      <c r="I296" s="39"/>
      <c r="J296" s="40"/>
      <c r="K296" s="40"/>
      <c r="L296" s="40"/>
      <c r="M296" s="40" t="s">
        <v>318</v>
      </c>
      <c r="N296" s="40"/>
      <c r="O296" s="41">
        <f>SUM(O297:O298)</f>
        <v>1400000</v>
      </c>
      <c r="P296" s="41">
        <f>SUM(P297:P298)</f>
        <v>1400000</v>
      </c>
      <c r="Q296" s="42"/>
      <c r="R296" s="42"/>
      <c r="S296" s="42"/>
      <c r="T296" s="38"/>
      <c r="U296" s="179"/>
      <c r="V296" s="199"/>
      <c r="W296" s="199"/>
      <c r="X296" s="200"/>
    </row>
    <row r="297" spans="2:34" ht="39.950000000000003" customHeight="1" x14ac:dyDescent="0.25">
      <c r="B297" s="215">
        <v>1</v>
      </c>
      <c r="C297" s="8" t="s">
        <v>95</v>
      </c>
      <c r="D297" s="88"/>
      <c r="E297" s="56"/>
      <c r="F297" s="56"/>
      <c r="G297" s="56"/>
      <c r="H297" s="20" t="s">
        <v>42</v>
      </c>
      <c r="I297" s="20" t="s">
        <v>96</v>
      </c>
      <c r="J297" s="20" t="s">
        <v>93</v>
      </c>
      <c r="K297" s="89"/>
      <c r="L297" s="89"/>
      <c r="M297" s="90" t="s">
        <v>319</v>
      </c>
      <c r="N297" s="90" t="s">
        <v>238</v>
      </c>
      <c r="O297" s="27">
        <f>P297</f>
        <v>1400000</v>
      </c>
      <c r="P297" s="143">
        <v>1400000</v>
      </c>
      <c r="Q297" s="62"/>
      <c r="R297" s="62"/>
      <c r="S297" s="62"/>
      <c r="T297" s="63" t="s">
        <v>332</v>
      </c>
      <c r="U297" s="219">
        <v>685.77</v>
      </c>
      <c r="V297" s="192">
        <v>0</v>
      </c>
      <c r="W297" s="192">
        <v>2262</v>
      </c>
      <c r="X297" s="193">
        <v>2262</v>
      </c>
      <c r="Y297" s="170"/>
    </row>
    <row r="298" spans="2:34" ht="20.25" customHeight="1" x14ac:dyDescent="0.25">
      <c r="D298" s="88"/>
      <c r="E298" s="56"/>
      <c r="F298" s="56"/>
      <c r="G298" s="56"/>
      <c r="H298" s="20"/>
      <c r="I298" s="20"/>
      <c r="J298" s="20"/>
      <c r="K298" s="89"/>
      <c r="L298" s="89"/>
      <c r="M298" s="90"/>
      <c r="N298" s="90"/>
      <c r="O298" s="27"/>
      <c r="P298" s="61"/>
      <c r="Q298" s="62"/>
      <c r="R298" s="62"/>
      <c r="S298" s="62"/>
      <c r="T298" s="63"/>
      <c r="U298" s="219"/>
      <c r="V298" s="192"/>
      <c r="W298" s="192"/>
      <c r="X298" s="193"/>
    </row>
    <row r="299" spans="2:34" ht="39.950000000000003" customHeight="1" x14ac:dyDescent="0.25">
      <c r="D299" s="37"/>
      <c r="E299" s="38"/>
      <c r="F299" s="38"/>
      <c r="G299" s="38"/>
      <c r="H299" s="38"/>
      <c r="I299" s="39"/>
      <c r="J299" s="40"/>
      <c r="K299" s="40"/>
      <c r="L299" s="40"/>
      <c r="M299" s="40" t="s">
        <v>97</v>
      </c>
      <c r="N299" s="40"/>
      <c r="O299" s="41">
        <f>SUM(O300:O318)</f>
        <v>20982785</v>
      </c>
      <c r="P299" s="41">
        <f>SUM(P300:P318)</f>
        <v>20982785</v>
      </c>
      <c r="Q299" s="42"/>
      <c r="R299" s="42"/>
      <c r="S299" s="42"/>
      <c r="T299" s="38"/>
      <c r="U299" s="179"/>
      <c r="V299" s="199"/>
      <c r="W299" s="199"/>
      <c r="X299" s="200"/>
      <c r="Y299" s="130"/>
    </row>
    <row r="300" spans="2:34" ht="39.950000000000003" customHeight="1" x14ac:dyDescent="0.25">
      <c r="B300" s="215">
        <v>1</v>
      </c>
      <c r="C300" s="8" t="s">
        <v>95</v>
      </c>
      <c r="D300" s="88"/>
      <c r="E300" s="56"/>
      <c r="F300" s="56"/>
      <c r="G300" s="56"/>
      <c r="H300" s="20" t="s">
        <v>42</v>
      </c>
      <c r="I300" s="20" t="s">
        <v>96</v>
      </c>
      <c r="J300" s="20" t="s">
        <v>93</v>
      </c>
      <c r="K300" s="89"/>
      <c r="L300" s="89"/>
      <c r="M300" s="90" t="s">
        <v>193</v>
      </c>
      <c r="N300" s="90" t="s">
        <v>139</v>
      </c>
      <c r="O300" s="27">
        <f>P300</f>
        <v>700000</v>
      </c>
      <c r="P300" s="143">
        <v>700000</v>
      </c>
      <c r="Q300" s="62"/>
      <c r="R300" s="62"/>
      <c r="S300" s="62"/>
      <c r="T300" s="154" t="s">
        <v>332</v>
      </c>
      <c r="U300" s="219">
        <f>P300/9000</f>
        <v>77.777777777777771</v>
      </c>
      <c r="V300" s="163">
        <v>51</v>
      </c>
      <c r="W300" s="163">
        <v>50</v>
      </c>
      <c r="X300" s="164">
        <v>101</v>
      </c>
    </row>
    <row r="301" spans="2:34" ht="39.950000000000003" customHeight="1" x14ac:dyDescent="0.25">
      <c r="B301" s="215">
        <v>1</v>
      </c>
      <c r="C301" s="8" t="s">
        <v>95</v>
      </c>
      <c r="D301" s="88"/>
      <c r="E301" s="56"/>
      <c r="F301" s="56"/>
      <c r="G301" s="56"/>
      <c r="H301" s="20" t="s">
        <v>42</v>
      </c>
      <c r="I301" s="20" t="s">
        <v>96</v>
      </c>
      <c r="J301" s="57" t="s">
        <v>18</v>
      </c>
      <c r="K301" s="89"/>
      <c r="L301" s="89"/>
      <c r="M301" s="90" t="s">
        <v>191</v>
      </c>
      <c r="N301" s="90" t="s">
        <v>196</v>
      </c>
      <c r="O301" s="27">
        <f t="shared" ref="O301:O317" si="56">P301</f>
        <v>1000000</v>
      </c>
      <c r="P301" s="143">
        <v>1000000</v>
      </c>
      <c r="Q301" s="62"/>
      <c r="R301" s="62"/>
      <c r="S301" s="62"/>
      <c r="T301" s="154" t="s">
        <v>332</v>
      </c>
      <c r="U301" s="219">
        <f t="shared" ref="U301:U304" si="57">P301/9000</f>
        <v>111.11111111111111</v>
      </c>
      <c r="V301" s="192">
        <v>85</v>
      </c>
      <c r="W301" s="192">
        <v>90</v>
      </c>
      <c r="X301" s="193">
        <v>175</v>
      </c>
    </row>
    <row r="302" spans="2:34" s="149" customFormat="1" ht="39.950000000000003" customHeight="1" x14ac:dyDescent="0.25">
      <c r="B302" s="215">
        <v>1</v>
      </c>
      <c r="C302" s="8" t="s">
        <v>95</v>
      </c>
      <c r="D302" s="159"/>
      <c r="E302" s="155"/>
      <c r="F302" s="155"/>
      <c r="G302" s="155"/>
      <c r="H302" s="151" t="s">
        <v>42</v>
      </c>
      <c r="I302" s="151" t="s">
        <v>96</v>
      </c>
      <c r="J302" s="57" t="s">
        <v>93</v>
      </c>
      <c r="K302" s="160"/>
      <c r="L302" s="160"/>
      <c r="M302" s="161" t="s">
        <v>873</v>
      </c>
      <c r="N302" s="161" t="s">
        <v>594</v>
      </c>
      <c r="O302" s="153">
        <f t="shared" si="56"/>
        <v>500000</v>
      </c>
      <c r="P302" s="143">
        <v>500000</v>
      </c>
      <c r="Q302" s="62"/>
      <c r="R302" s="62"/>
      <c r="S302" s="62"/>
      <c r="T302" s="154" t="s">
        <v>332</v>
      </c>
      <c r="U302" s="219">
        <f t="shared" si="57"/>
        <v>55.555555555555557</v>
      </c>
      <c r="V302" s="192">
        <v>9</v>
      </c>
      <c r="W302" s="192">
        <v>43</v>
      </c>
      <c r="X302" s="193">
        <v>91</v>
      </c>
      <c r="Y302" s="150"/>
      <c r="Z302" s="150"/>
      <c r="AA302" s="150"/>
      <c r="AB302" s="150"/>
      <c r="AC302" s="150"/>
      <c r="AD302" s="150"/>
      <c r="AE302" s="150"/>
      <c r="AF302" s="213"/>
      <c r="AG302" s="213"/>
      <c r="AH302" s="213"/>
    </row>
    <row r="303" spans="2:34" s="149" customFormat="1" ht="39.950000000000003" customHeight="1" x14ac:dyDescent="0.25">
      <c r="B303" s="215">
        <v>1</v>
      </c>
      <c r="C303" s="8" t="s">
        <v>95</v>
      </c>
      <c r="D303" s="159"/>
      <c r="E303" s="155"/>
      <c r="F303" s="155"/>
      <c r="G303" s="155"/>
      <c r="H303" s="151" t="s">
        <v>42</v>
      </c>
      <c r="I303" s="151" t="s">
        <v>96</v>
      </c>
      <c r="J303" s="57" t="s">
        <v>93</v>
      </c>
      <c r="K303" s="160"/>
      <c r="L303" s="160"/>
      <c r="M303" s="161" t="s">
        <v>874</v>
      </c>
      <c r="N303" s="161" t="s">
        <v>594</v>
      </c>
      <c r="O303" s="153">
        <f t="shared" si="56"/>
        <v>500000</v>
      </c>
      <c r="P303" s="143">
        <v>500000</v>
      </c>
      <c r="Q303" s="62"/>
      <c r="R303" s="62"/>
      <c r="S303" s="62"/>
      <c r="T303" s="154" t="s">
        <v>332</v>
      </c>
      <c r="U303" s="219">
        <f t="shared" si="57"/>
        <v>55.555555555555557</v>
      </c>
      <c r="V303" s="192">
        <v>48</v>
      </c>
      <c r="W303" s="192">
        <v>43</v>
      </c>
      <c r="X303" s="193">
        <v>91</v>
      </c>
      <c r="Y303" s="150"/>
      <c r="Z303" s="150"/>
      <c r="AA303" s="150"/>
      <c r="AB303" s="150"/>
      <c r="AC303" s="150"/>
      <c r="AD303" s="150"/>
      <c r="AE303" s="150"/>
      <c r="AF303" s="213"/>
      <c r="AG303" s="213"/>
      <c r="AH303" s="213"/>
    </row>
    <row r="304" spans="2:34" ht="39.950000000000003" customHeight="1" x14ac:dyDescent="0.25">
      <c r="B304" s="215">
        <v>1</v>
      </c>
      <c r="C304" s="8" t="s">
        <v>95</v>
      </c>
      <c r="D304" s="159"/>
      <c r="E304" s="56"/>
      <c r="F304" s="56"/>
      <c r="G304" s="56"/>
      <c r="H304" s="20" t="s">
        <v>42</v>
      </c>
      <c r="I304" s="20" t="s">
        <v>96</v>
      </c>
      <c r="J304" s="57" t="s">
        <v>93</v>
      </c>
      <c r="K304" s="89"/>
      <c r="L304" s="89"/>
      <c r="M304" s="90" t="s">
        <v>871</v>
      </c>
      <c r="N304" s="90" t="s">
        <v>134</v>
      </c>
      <c r="O304" s="27">
        <f t="shared" si="56"/>
        <v>300000</v>
      </c>
      <c r="P304" s="143">
        <v>300000</v>
      </c>
      <c r="Q304" s="62"/>
      <c r="R304" s="62"/>
      <c r="S304" s="62"/>
      <c r="T304" s="154" t="s">
        <v>332</v>
      </c>
      <c r="U304" s="219">
        <f t="shared" si="57"/>
        <v>33.333333333333336</v>
      </c>
      <c r="V304" s="192">
        <v>35</v>
      </c>
      <c r="W304" s="192">
        <v>37</v>
      </c>
      <c r="X304" s="193">
        <v>72</v>
      </c>
    </row>
    <row r="305" spans="2:37" s="149" customFormat="1" ht="39.950000000000003" customHeight="1" x14ac:dyDescent="0.25">
      <c r="B305" s="215">
        <v>1</v>
      </c>
      <c r="C305" s="8" t="s">
        <v>95</v>
      </c>
      <c r="D305" s="159"/>
      <c r="E305" s="155"/>
      <c r="F305" s="155"/>
      <c r="G305" s="155"/>
      <c r="H305" s="151" t="s">
        <v>42</v>
      </c>
      <c r="I305" s="151" t="s">
        <v>96</v>
      </c>
      <c r="J305" s="57" t="s">
        <v>93</v>
      </c>
      <c r="K305" s="160"/>
      <c r="L305" s="160"/>
      <c r="M305" s="161" t="s">
        <v>872</v>
      </c>
      <c r="N305" s="161" t="s">
        <v>134</v>
      </c>
      <c r="O305" s="153">
        <f t="shared" ref="O305" si="58">P305</f>
        <v>300000</v>
      </c>
      <c r="P305" s="143">
        <v>300000</v>
      </c>
      <c r="Q305" s="62"/>
      <c r="R305" s="62"/>
      <c r="S305" s="62"/>
      <c r="T305" s="154" t="s">
        <v>332</v>
      </c>
      <c r="U305" s="219">
        <f>P305/9000</f>
        <v>33.333333333333336</v>
      </c>
      <c r="V305" s="192">
        <v>35</v>
      </c>
      <c r="W305" s="192">
        <v>37</v>
      </c>
      <c r="X305" s="193">
        <v>72</v>
      </c>
      <c r="Y305" s="150"/>
      <c r="Z305" s="150"/>
      <c r="AA305" s="150"/>
      <c r="AB305" s="150"/>
      <c r="AC305" s="150"/>
      <c r="AD305" s="150"/>
      <c r="AE305" s="150"/>
      <c r="AF305" s="213"/>
      <c r="AG305" s="213"/>
      <c r="AH305" s="213"/>
    </row>
    <row r="306" spans="2:37" ht="39.950000000000003" customHeight="1" x14ac:dyDescent="0.25">
      <c r="B306" s="215">
        <v>1</v>
      </c>
      <c r="C306" s="8" t="s">
        <v>95</v>
      </c>
      <c r="D306" s="159"/>
      <c r="E306" s="56"/>
      <c r="F306" s="56"/>
      <c r="G306" s="56"/>
      <c r="H306" s="20" t="s">
        <v>42</v>
      </c>
      <c r="I306" s="20" t="s">
        <v>96</v>
      </c>
      <c r="J306" s="57" t="s">
        <v>20</v>
      </c>
      <c r="K306" s="89"/>
      <c r="L306" s="89"/>
      <c r="M306" s="90" t="s">
        <v>192</v>
      </c>
      <c r="N306" s="90" t="s">
        <v>197</v>
      </c>
      <c r="O306" s="27">
        <f t="shared" si="56"/>
        <v>1000000</v>
      </c>
      <c r="P306" s="143">
        <v>1000000</v>
      </c>
      <c r="Q306" s="62"/>
      <c r="R306" s="62"/>
      <c r="S306" s="62"/>
      <c r="T306" s="154" t="s">
        <v>332</v>
      </c>
      <c r="U306" s="219">
        <f>P306/9000</f>
        <v>111.11111111111111</v>
      </c>
      <c r="V306" s="192">
        <v>85</v>
      </c>
      <c r="W306" s="192">
        <v>90</v>
      </c>
      <c r="X306" s="193">
        <v>175</v>
      </c>
    </row>
    <row r="307" spans="2:37" ht="39.950000000000003" customHeight="1" x14ac:dyDescent="0.25">
      <c r="B307" s="215">
        <v>1</v>
      </c>
      <c r="C307" s="8" t="s">
        <v>95</v>
      </c>
      <c r="D307" s="159"/>
      <c r="E307" s="13"/>
      <c r="F307" s="13"/>
      <c r="G307" s="13"/>
      <c r="H307" s="20" t="s">
        <v>42</v>
      </c>
      <c r="I307" s="20" t="s">
        <v>96</v>
      </c>
      <c r="J307" s="20" t="s">
        <v>93</v>
      </c>
      <c r="K307" s="22"/>
      <c r="L307" s="22"/>
      <c r="M307" s="24" t="s">
        <v>98</v>
      </c>
      <c r="N307" s="24" t="s">
        <v>988</v>
      </c>
      <c r="O307" s="27">
        <f t="shared" si="56"/>
        <v>2200000</v>
      </c>
      <c r="P307" s="148">
        <v>2200000</v>
      </c>
      <c r="Q307" s="14"/>
      <c r="R307" s="14"/>
      <c r="S307" s="14"/>
      <c r="T307" s="31" t="s">
        <v>332</v>
      </c>
      <c r="U307" s="227">
        <v>230</v>
      </c>
      <c r="V307" s="34">
        <v>156</v>
      </c>
      <c r="W307" s="34">
        <v>165</v>
      </c>
      <c r="X307" s="35">
        <v>321</v>
      </c>
    </row>
    <row r="308" spans="2:37" s="149" customFormat="1" ht="39.950000000000003" customHeight="1" x14ac:dyDescent="0.25">
      <c r="B308" s="215">
        <v>1</v>
      </c>
      <c r="C308" s="8" t="s">
        <v>95</v>
      </c>
      <c r="D308" s="159"/>
      <c r="E308" s="155"/>
      <c r="F308" s="155"/>
      <c r="G308" s="155"/>
      <c r="H308" s="151" t="s">
        <v>42</v>
      </c>
      <c r="I308" s="151" t="s">
        <v>96</v>
      </c>
      <c r="J308" s="151" t="s">
        <v>93</v>
      </c>
      <c r="K308" s="160"/>
      <c r="L308" s="160"/>
      <c r="M308" s="161" t="s">
        <v>875</v>
      </c>
      <c r="N308" s="161" t="s">
        <v>876</v>
      </c>
      <c r="O308" s="153">
        <f t="shared" si="56"/>
        <v>1000000</v>
      </c>
      <c r="P308" s="143">
        <v>1000000</v>
      </c>
      <c r="Q308" s="62"/>
      <c r="R308" s="62"/>
      <c r="S308" s="62"/>
      <c r="T308" s="157" t="s">
        <v>332</v>
      </c>
      <c r="U308" s="219">
        <f t="shared" ref="U308:U310" si="59">P308/9000</f>
        <v>111.11111111111111</v>
      </c>
      <c r="V308" s="192">
        <v>85</v>
      </c>
      <c r="W308" s="192">
        <v>90</v>
      </c>
      <c r="X308" s="193">
        <v>175</v>
      </c>
      <c r="Y308" s="150"/>
      <c r="Z308" s="150"/>
      <c r="AA308" s="150"/>
      <c r="AB308" s="150"/>
      <c r="AC308" s="150"/>
      <c r="AD308" s="150"/>
      <c r="AE308" s="150"/>
      <c r="AF308" s="213"/>
      <c r="AG308" s="213"/>
      <c r="AH308" s="213"/>
    </row>
    <row r="309" spans="2:37" ht="39.950000000000003" customHeight="1" x14ac:dyDescent="0.25">
      <c r="B309" s="215">
        <v>1</v>
      </c>
      <c r="C309" s="8" t="s">
        <v>95</v>
      </c>
      <c r="D309" s="159"/>
      <c r="E309" s="56"/>
      <c r="F309" s="56"/>
      <c r="G309" s="56"/>
      <c r="H309" s="151" t="s">
        <v>42</v>
      </c>
      <c r="I309" s="151" t="s">
        <v>96</v>
      </c>
      <c r="J309" s="151" t="s">
        <v>93</v>
      </c>
      <c r="K309" s="89"/>
      <c r="L309" s="89"/>
      <c r="M309" s="90" t="s">
        <v>195</v>
      </c>
      <c r="N309" s="90" t="s">
        <v>162</v>
      </c>
      <c r="O309" s="27">
        <f t="shared" si="56"/>
        <v>1537785</v>
      </c>
      <c r="P309" s="143">
        <v>1537785</v>
      </c>
      <c r="Q309" s="62"/>
      <c r="R309" s="62"/>
      <c r="S309" s="62"/>
      <c r="T309" s="63" t="s">
        <v>332</v>
      </c>
      <c r="U309" s="219">
        <f t="shared" si="59"/>
        <v>170.86500000000001</v>
      </c>
      <c r="V309" s="192">
        <v>112</v>
      </c>
      <c r="W309" s="192">
        <v>124</v>
      </c>
      <c r="X309" s="193">
        <v>236</v>
      </c>
    </row>
    <row r="310" spans="2:37" ht="39.950000000000003" customHeight="1" x14ac:dyDescent="0.25">
      <c r="B310" s="215">
        <v>1</v>
      </c>
      <c r="C310" s="8" t="s">
        <v>95</v>
      </c>
      <c r="D310" s="159"/>
      <c r="E310" s="56"/>
      <c r="F310" s="56"/>
      <c r="G310" s="56"/>
      <c r="H310" s="20" t="s">
        <v>42</v>
      </c>
      <c r="I310" s="20" t="s">
        <v>96</v>
      </c>
      <c r="J310" s="20" t="s">
        <v>93</v>
      </c>
      <c r="K310" s="89"/>
      <c r="L310" s="89"/>
      <c r="M310" s="90" t="s">
        <v>194</v>
      </c>
      <c r="N310" s="90" t="s">
        <v>198</v>
      </c>
      <c r="O310" s="27">
        <f>P310</f>
        <v>1100000</v>
      </c>
      <c r="P310" s="143">
        <v>1100000</v>
      </c>
      <c r="Q310" s="62"/>
      <c r="R310" s="62"/>
      <c r="S310" s="62"/>
      <c r="T310" s="63" t="s">
        <v>332</v>
      </c>
      <c r="U310" s="219">
        <f t="shared" si="59"/>
        <v>122.22222222222223</v>
      </c>
      <c r="V310" s="192">
        <v>87</v>
      </c>
      <c r="W310" s="192">
        <v>94</v>
      </c>
      <c r="X310" s="193">
        <v>181</v>
      </c>
    </row>
    <row r="311" spans="2:37" s="149" customFormat="1" ht="39.950000000000003" customHeight="1" x14ac:dyDescent="0.25">
      <c r="B311" s="215">
        <v>1</v>
      </c>
      <c r="C311" s="8" t="s">
        <v>95</v>
      </c>
      <c r="D311" s="159"/>
      <c r="E311" s="155"/>
      <c r="F311" s="155"/>
      <c r="G311" s="155"/>
      <c r="H311" s="151" t="s">
        <v>42</v>
      </c>
      <c r="I311" s="151" t="s">
        <v>96</v>
      </c>
      <c r="J311" s="151" t="s">
        <v>93</v>
      </c>
      <c r="K311" s="160"/>
      <c r="L311" s="160"/>
      <c r="M311" s="161" t="s">
        <v>969</v>
      </c>
      <c r="N311" s="161" t="s">
        <v>970</v>
      </c>
      <c r="O311" s="153">
        <f>P311</f>
        <v>700000</v>
      </c>
      <c r="P311" s="143">
        <v>700000</v>
      </c>
      <c r="Q311" s="62"/>
      <c r="R311" s="62"/>
      <c r="S311" s="62"/>
      <c r="T311" s="157" t="s">
        <v>332</v>
      </c>
      <c r="U311" s="227">
        <v>50</v>
      </c>
      <c r="V311" s="163">
        <v>51</v>
      </c>
      <c r="W311" s="163">
        <v>50</v>
      </c>
      <c r="X311" s="164">
        <v>101</v>
      </c>
      <c r="Y311" s="150"/>
      <c r="Z311" s="150"/>
      <c r="AA311" s="150"/>
      <c r="AB311" s="150"/>
      <c r="AC311" s="150"/>
      <c r="AD311" s="150"/>
      <c r="AE311" s="150"/>
      <c r="AF311" s="213"/>
      <c r="AG311" s="213"/>
      <c r="AH311" s="213"/>
    </row>
    <row r="312" spans="2:37" ht="39.950000000000003" customHeight="1" x14ac:dyDescent="0.25">
      <c r="B312" s="215">
        <v>1</v>
      </c>
      <c r="C312" s="8" t="s">
        <v>95</v>
      </c>
      <c r="D312" s="159"/>
      <c r="E312" s="56"/>
      <c r="F312" s="56"/>
      <c r="G312" s="56"/>
      <c r="H312" s="20" t="s">
        <v>42</v>
      </c>
      <c r="I312" s="20" t="s">
        <v>96</v>
      </c>
      <c r="J312" s="20" t="s">
        <v>20</v>
      </c>
      <c r="K312" s="89"/>
      <c r="L312" s="89"/>
      <c r="M312" s="90" t="s">
        <v>962</v>
      </c>
      <c r="N312" s="90" t="s">
        <v>115</v>
      </c>
      <c r="O312" s="27">
        <f t="shared" si="56"/>
        <v>250000</v>
      </c>
      <c r="P312" s="143">
        <v>250000</v>
      </c>
      <c r="Q312" s="62"/>
      <c r="R312" s="62"/>
      <c r="S312" s="62"/>
      <c r="T312" s="63" t="s">
        <v>332</v>
      </c>
      <c r="U312" s="227">
        <v>120</v>
      </c>
      <c r="V312" s="192">
        <v>58</v>
      </c>
      <c r="W312" s="192">
        <v>80</v>
      </c>
      <c r="X312" s="193">
        <v>138</v>
      </c>
    </row>
    <row r="313" spans="2:37" s="149" customFormat="1" ht="39.950000000000003" customHeight="1" x14ac:dyDescent="0.25">
      <c r="B313" s="215"/>
      <c r="C313" s="8" t="s">
        <v>95</v>
      </c>
      <c r="D313" s="159"/>
      <c r="E313" s="155"/>
      <c r="F313" s="155"/>
      <c r="G313" s="155"/>
      <c r="H313" s="151" t="s">
        <v>42</v>
      </c>
      <c r="I313" s="151" t="s">
        <v>96</v>
      </c>
      <c r="J313" s="151" t="s">
        <v>93</v>
      </c>
      <c r="K313" s="160"/>
      <c r="L313" s="160"/>
      <c r="M313" s="161" t="s">
        <v>963</v>
      </c>
      <c r="N313" s="161" t="s">
        <v>115</v>
      </c>
      <c r="O313" s="153">
        <f t="shared" ref="O313:O314" si="60">P313</f>
        <v>450000</v>
      </c>
      <c r="P313" s="143">
        <v>450000</v>
      </c>
      <c r="Q313" s="62"/>
      <c r="R313" s="62"/>
      <c r="S313" s="62"/>
      <c r="T313" s="157" t="s">
        <v>332</v>
      </c>
      <c r="U313" s="227">
        <f>P313/9000</f>
        <v>50</v>
      </c>
      <c r="V313" s="192">
        <v>41</v>
      </c>
      <c r="W313" s="192">
        <v>38</v>
      </c>
      <c r="X313" s="193">
        <v>79</v>
      </c>
      <c r="Y313" s="150"/>
      <c r="Z313" s="150"/>
      <c r="AA313" s="150"/>
      <c r="AB313" s="150"/>
      <c r="AC313" s="150"/>
      <c r="AD313" s="150"/>
      <c r="AE313" s="150"/>
      <c r="AF313" s="213"/>
      <c r="AG313" s="213"/>
      <c r="AH313" s="213"/>
    </row>
    <row r="314" spans="2:37" s="149" customFormat="1" ht="39.950000000000003" customHeight="1" x14ac:dyDescent="0.25">
      <c r="B314" s="215"/>
      <c r="C314" s="8" t="s">
        <v>95</v>
      </c>
      <c r="D314" s="159"/>
      <c r="E314" s="155"/>
      <c r="F314" s="155"/>
      <c r="G314" s="155"/>
      <c r="H314" s="151" t="s">
        <v>42</v>
      </c>
      <c r="I314" s="151" t="s">
        <v>96</v>
      </c>
      <c r="J314" s="151" t="s">
        <v>93</v>
      </c>
      <c r="K314" s="160"/>
      <c r="L314" s="160"/>
      <c r="M314" s="161" t="s">
        <v>968</v>
      </c>
      <c r="N314" s="161" t="s">
        <v>115</v>
      </c>
      <c r="O314" s="153">
        <f t="shared" si="60"/>
        <v>450000</v>
      </c>
      <c r="P314" s="143">
        <v>450000</v>
      </c>
      <c r="Q314" s="62"/>
      <c r="R314" s="62"/>
      <c r="S314" s="62"/>
      <c r="T314" s="157" t="s">
        <v>332</v>
      </c>
      <c r="U314" s="227">
        <f>P314/9000</f>
        <v>50</v>
      </c>
      <c r="V314" s="192">
        <v>41</v>
      </c>
      <c r="W314" s="192">
        <v>38</v>
      </c>
      <c r="X314" s="193">
        <v>79</v>
      </c>
      <c r="Y314" s="150"/>
      <c r="Z314" s="150"/>
      <c r="AA314" s="150"/>
      <c r="AB314" s="150"/>
      <c r="AC314" s="150"/>
      <c r="AD314" s="150"/>
      <c r="AE314" s="150"/>
      <c r="AF314" s="213"/>
      <c r="AG314" s="213"/>
      <c r="AH314" s="213"/>
    </row>
    <row r="315" spans="2:37" ht="39.950000000000003" customHeight="1" x14ac:dyDescent="0.25">
      <c r="B315" s="215">
        <v>1</v>
      </c>
      <c r="C315" s="8" t="s">
        <v>95</v>
      </c>
      <c r="D315" s="159"/>
      <c r="E315" s="56"/>
      <c r="F315" s="56"/>
      <c r="G315" s="56"/>
      <c r="H315" s="20" t="s">
        <v>42</v>
      </c>
      <c r="I315" s="20" t="s">
        <v>96</v>
      </c>
      <c r="J315" s="20" t="s">
        <v>93</v>
      </c>
      <c r="K315" s="89"/>
      <c r="L315" s="89"/>
      <c r="M315" s="90" t="s">
        <v>877</v>
      </c>
      <c r="N315" s="90" t="s">
        <v>258</v>
      </c>
      <c r="O315" s="27">
        <f t="shared" si="56"/>
        <v>1300000</v>
      </c>
      <c r="P315" s="114">
        <v>1300000</v>
      </c>
      <c r="Q315" s="62"/>
      <c r="R315" s="62"/>
      <c r="S315" s="62"/>
      <c r="T315" s="63" t="s">
        <v>332</v>
      </c>
      <c r="U315" s="219">
        <v>499.45</v>
      </c>
      <c r="V315" s="92">
        <v>74</v>
      </c>
      <c r="W315" s="92">
        <v>88</v>
      </c>
      <c r="X315" s="93">
        <v>162</v>
      </c>
    </row>
    <row r="316" spans="2:37" s="149" customFormat="1" ht="11.45" customHeight="1" x14ac:dyDescent="0.25">
      <c r="B316" s="215"/>
      <c r="C316" s="8"/>
      <c r="D316" s="159"/>
      <c r="E316" s="155"/>
      <c r="F316" s="155"/>
      <c r="G316" s="155"/>
      <c r="H316" s="151"/>
      <c r="I316" s="151"/>
      <c r="J316" s="151"/>
      <c r="K316" s="160"/>
      <c r="L316" s="160"/>
      <c r="M316" s="161"/>
      <c r="N316" s="161"/>
      <c r="O316" s="95"/>
      <c r="P316" s="225"/>
      <c r="Q316" s="62"/>
      <c r="R316" s="62"/>
      <c r="S316" s="62"/>
      <c r="T316" s="157"/>
      <c r="U316" s="219"/>
      <c r="V316" s="192"/>
      <c r="W316" s="192"/>
      <c r="X316" s="193"/>
      <c r="Y316" s="150"/>
      <c r="Z316" s="150"/>
      <c r="AA316" s="150"/>
      <c r="AB316" s="150"/>
      <c r="AC316" s="150"/>
      <c r="AD316" s="150"/>
      <c r="AE316" s="150"/>
      <c r="AF316" s="213"/>
      <c r="AG316" s="213"/>
      <c r="AH316" s="213"/>
    </row>
    <row r="317" spans="2:37" ht="39.950000000000003" customHeight="1" x14ac:dyDescent="0.25">
      <c r="B317" s="215">
        <v>1</v>
      </c>
      <c r="C317" s="8" t="s">
        <v>152</v>
      </c>
      <c r="D317" s="88"/>
      <c r="E317" s="56"/>
      <c r="F317" s="56"/>
      <c r="G317" s="56"/>
      <c r="H317" s="20" t="s">
        <v>42</v>
      </c>
      <c r="I317" s="20" t="s">
        <v>96</v>
      </c>
      <c r="J317" s="20" t="s">
        <v>93</v>
      </c>
      <c r="K317" s="89"/>
      <c r="L317" s="89"/>
      <c r="M317" s="90" t="s">
        <v>584</v>
      </c>
      <c r="N317" s="90" t="s">
        <v>54</v>
      </c>
      <c r="O317" s="95">
        <f t="shared" si="56"/>
        <v>7695000</v>
      </c>
      <c r="P317" s="61">
        <v>7695000</v>
      </c>
      <c r="Q317" s="62"/>
      <c r="R317" s="62"/>
      <c r="S317" s="62"/>
      <c r="T317" s="63" t="s">
        <v>332</v>
      </c>
      <c r="U317" s="227">
        <v>70</v>
      </c>
      <c r="V317" s="192">
        <v>80</v>
      </c>
      <c r="W317" s="192">
        <v>95</v>
      </c>
      <c r="X317" s="193">
        <v>175</v>
      </c>
    </row>
    <row r="318" spans="2:37" ht="22.5" customHeight="1" x14ac:dyDescent="0.25">
      <c r="D318" s="88"/>
      <c r="E318" s="56"/>
      <c r="F318" s="56"/>
      <c r="G318" s="56"/>
      <c r="H318" s="57"/>
      <c r="I318" s="57"/>
      <c r="J318" s="57"/>
      <c r="K318" s="89"/>
      <c r="L318" s="89"/>
      <c r="M318" s="90"/>
      <c r="N318" s="90"/>
      <c r="O318" s="91"/>
      <c r="P318" s="61"/>
      <c r="Q318" s="62"/>
      <c r="R318" s="62"/>
      <c r="S318" s="62"/>
      <c r="T318" s="63"/>
      <c r="U318" s="219"/>
      <c r="V318" s="192"/>
      <c r="W318" s="192"/>
      <c r="X318" s="193"/>
    </row>
    <row r="319" spans="2:37" ht="39.950000000000003" customHeight="1" x14ac:dyDescent="0.25">
      <c r="D319" s="37"/>
      <c r="E319" s="38"/>
      <c r="F319" s="38"/>
      <c r="G319" s="38"/>
      <c r="H319" s="38"/>
      <c r="I319" s="39"/>
      <c r="J319" s="40"/>
      <c r="K319" s="40"/>
      <c r="L319" s="40"/>
      <c r="M319" s="40" t="s">
        <v>102</v>
      </c>
      <c r="N319" s="40"/>
      <c r="O319" s="41">
        <f>SUM(O320:O441)</f>
        <v>84476861.309017986</v>
      </c>
      <c r="P319" s="41">
        <f>SUM(P320:P441)</f>
        <v>84476861.309017986</v>
      </c>
      <c r="Q319" s="42"/>
      <c r="R319" s="42"/>
      <c r="S319" s="42"/>
      <c r="T319" s="38"/>
      <c r="U319" s="179"/>
      <c r="V319" s="199"/>
      <c r="W319" s="199"/>
      <c r="X319" s="200"/>
      <c r="Y319" s="130"/>
      <c r="AG319" s="216"/>
      <c r="AH319" s="216"/>
      <c r="AI319" s="215"/>
      <c r="AJ319" s="215"/>
      <c r="AK319" s="215"/>
    </row>
    <row r="320" spans="2:37" ht="39.950000000000003" customHeight="1" x14ac:dyDescent="0.25">
      <c r="B320" s="215">
        <v>1</v>
      </c>
      <c r="C320" s="8" t="s">
        <v>95</v>
      </c>
      <c r="D320" s="88"/>
      <c r="E320" s="56"/>
      <c r="F320" s="56"/>
      <c r="G320" s="56"/>
      <c r="H320" s="20" t="s">
        <v>42</v>
      </c>
      <c r="I320" s="20" t="s">
        <v>96</v>
      </c>
      <c r="J320" s="20" t="s">
        <v>20</v>
      </c>
      <c r="K320" s="89"/>
      <c r="L320" s="89"/>
      <c r="M320" s="90" t="s">
        <v>890</v>
      </c>
      <c r="N320" s="90" t="s">
        <v>891</v>
      </c>
      <c r="O320" s="27">
        <f t="shared" ref="O320:O349" si="61">P320</f>
        <v>1315366</v>
      </c>
      <c r="P320" s="114">
        <v>1315366</v>
      </c>
      <c r="Q320" s="62"/>
      <c r="R320" s="62"/>
      <c r="S320" s="62"/>
      <c r="T320" s="157" t="s">
        <v>332</v>
      </c>
      <c r="U320" s="219">
        <f>P320/5500</f>
        <v>239.15745454545456</v>
      </c>
      <c r="V320" s="192">
        <v>43.048341818181818</v>
      </c>
      <c r="W320" s="192">
        <v>52.614640000000001</v>
      </c>
      <c r="X320" s="193">
        <v>95.662981818181819</v>
      </c>
      <c r="AI320" s="213"/>
      <c r="AJ320" s="213"/>
      <c r="AK320" s="213"/>
    </row>
    <row r="321" spans="2:37" ht="39.950000000000003" customHeight="1" x14ac:dyDescent="0.25">
      <c r="B321" s="215">
        <v>1</v>
      </c>
      <c r="C321" s="8" t="s">
        <v>95</v>
      </c>
      <c r="D321" s="88"/>
      <c r="E321" s="56"/>
      <c r="F321" s="56"/>
      <c r="G321" s="56"/>
      <c r="H321" s="20" t="s">
        <v>42</v>
      </c>
      <c r="I321" s="20" t="s">
        <v>96</v>
      </c>
      <c r="J321" s="20" t="s">
        <v>20</v>
      </c>
      <c r="K321" s="89"/>
      <c r="L321" s="89"/>
      <c r="M321" s="90" t="s">
        <v>878</v>
      </c>
      <c r="N321" s="90" t="s">
        <v>879</v>
      </c>
      <c r="O321" s="27">
        <f t="shared" si="61"/>
        <v>245649.02</v>
      </c>
      <c r="P321" s="114">
        <v>245649.02</v>
      </c>
      <c r="Q321" s="62"/>
      <c r="R321" s="62"/>
      <c r="S321" s="62"/>
      <c r="T321" s="157" t="s">
        <v>332</v>
      </c>
      <c r="U321" s="219">
        <f t="shared" ref="U321:U329" si="62">P321/5500</f>
        <v>44.663458181818179</v>
      </c>
      <c r="V321" s="192">
        <v>8.0394224727272707</v>
      </c>
      <c r="W321" s="192">
        <v>9.8259607999999989</v>
      </c>
      <c r="X321" s="193">
        <v>17.865383272727271</v>
      </c>
      <c r="AI321" s="213"/>
      <c r="AJ321" s="213"/>
      <c r="AK321" s="213"/>
    </row>
    <row r="322" spans="2:37" ht="39.950000000000003" customHeight="1" x14ac:dyDescent="0.25">
      <c r="B322" s="215">
        <v>1</v>
      </c>
      <c r="C322" s="8" t="s">
        <v>95</v>
      </c>
      <c r="D322" s="88"/>
      <c r="E322" s="56"/>
      <c r="F322" s="56"/>
      <c r="G322" s="56"/>
      <c r="H322" s="20" t="s">
        <v>42</v>
      </c>
      <c r="I322" s="20" t="s">
        <v>96</v>
      </c>
      <c r="J322" s="20" t="s">
        <v>20</v>
      </c>
      <c r="K322" s="89"/>
      <c r="L322" s="89"/>
      <c r="M322" s="90" t="s">
        <v>892</v>
      </c>
      <c r="N322" s="90" t="s">
        <v>893</v>
      </c>
      <c r="O322" s="27">
        <f t="shared" si="61"/>
        <v>1313579</v>
      </c>
      <c r="P322" s="114">
        <v>1313579</v>
      </c>
      <c r="Q322" s="62"/>
      <c r="R322" s="62"/>
      <c r="S322" s="62"/>
      <c r="T322" s="157" t="s">
        <v>332</v>
      </c>
      <c r="U322" s="219">
        <f t="shared" si="62"/>
        <v>238.83254545454545</v>
      </c>
      <c r="V322" s="192">
        <v>42.989858181818178</v>
      </c>
      <c r="W322" s="192">
        <v>52.54316</v>
      </c>
      <c r="X322" s="193">
        <v>95.533018181818179</v>
      </c>
      <c r="AI322" s="213"/>
      <c r="AJ322" s="213"/>
      <c r="AK322" s="213"/>
    </row>
    <row r="323" spans="2:37" ht="39.950000000000003" customHeight="1" x14ac:dyDescent="0.25">
      <c r="B323" s="215">
        <v>1</v>
      </c>
      <c r="C323" s="8" t="s">
        <v>95</v>
      </c>
      <c r="D323" s="88"/>
      <c r="E323" s="56"/>
      <c r="F323" s="56"/>
      <c r="G323" s="56"/>
      <c r="H323" s="20" t="s">
        <v>42</v>
      </c>
      <c r="I323" s="20" t="s">
        <v>96</v>
      </c>
      <c r="J323" s="20" t="s">
        <v>20</v>
      </c>
      <c r="K323" s="89"/>
      <c r="L323" s="89"/>
      <c r="M323" s="90" t="s">
        <v>202</v>
      </c>
      <c r="N323" s="90" t="s">
        <v>114</v>
      </c>
      <c r="O323" s="27">
        <f t="shared" si="61"/>
        <v>1000000</v>
      </c>
      <c r="P323" s="114">
        <v>1000000</v>
      </c>
      <c r="Q323" s="62"/>
      <c r="R323" s="62"/>
      <c r="S323" s="62"/>
      <c r="T323" s="157" t="s">
        <v>332</v>
      </c>
      <c r="U323" s="219">
        <f t="shared" si="62"/>
        <v>181.81818181818181</v>
      </c>
      <c r="V323" s="192">
        <v>32.72727272727272</v>
      </c>
      <c r="W323" s="192">
        <v>39.999999999999993</v>
      </c>
      <c r="X323" s="193">
        <v>72.72727272727272</v>
      </c>
      <c r="AI323" s="213"/>
      <c r="AJ323" s="213"/>
      <c r="AK323" s="213"/>
    </row>
    <row r="324" spans="2:37" ht="39.950000000000003" customHeight="1" x14ac:dyDescent="0.25">
      <c r="B324" s="215">
        <v>1</v>
      </c>
      <c r="C324" s="8" t="s">
        <v>95</v>
      </c>
      <c r="D324" s="88"/>
      <c r="E324" s="56"/>
      <c r="F324" s="56"/>
      <c r="G324" s="56"/>
      <c r="H324" s="20" t="s">
        <v>42</v>
      </c>
      <c r="I324" s="20" t="s">
        <v>96</v>
      </c>
      <c r="J324" s="20" t="s">
        <v>20</v>
      </c>
      <c r="K324" s="89"/>
      <c r="L324" s="89"/>
      <c r="M324" s="90" t="s">
        <v>199</v>
      </c>
      <c r="N324" s="90" t="s">
        <v>200</v>
      </c>
      <c r="O324" s="27">
        <f t="shared" si="61"/>
        <v>1642612</v>
      </c>
      <c r="P324" s="114">
        <v>1642612</v>
      </c>
      <c r="Q324" s="62"/>
      <c r="R324" s="62"/>
      <c r="S324" s="62"/>
      <c r="T324" s="157" t="s">
        <v>332</v>
      </c>
      <c r="U324" s="219">
        <f t="shared" si="62"/>
        <v>298.65672727272727</v>
      </c>
      <c r="V324" s="192">
        <v>53.758210909090906</v>
      </c>
      <c r="W324" s="192">
        <v>65.70447999999999</v>
      </c>
      <c r="X324" s="193">
        <v>119.46269090909091</v>
      </c>
      <c r="AI324" s="213"/>
      <c r="AJ324" s="213"/>
      <c r="AK324" s="213"/>
    </row>
    <row r="325" spans="2:37" ht="39.950000000000003" customHeight="1" x14ac:dyDescent="0.25">
      <c r="B325" s="215">
        <v>1</v>
      </c>
      <c r="C325" s="8" t="s">
        <v>95</v>
      </c>
      <c r="D325" s="88"/>
      <c r="E325" s="56"/>
      <c r="F325" s="56"/>
      <c r="G325" s="56"/>
      <c r="H325" s="20" t="s">
        <v>42</v>
      </c>
      <c r="I325" s="20" t="s">
        <v>96</v>
      </c>
      <c r="J325" s="20" t="s">
        <v>20</v>
      </c>
      <c r="K325" s="89"/>
      <c r="L325" s="89"/>
      <c r="M325" s="90" t="s">
        <v>218</v>
      </c>
      <c r="N325" s="90" t="s">
        <v>125</v>
      </c>
      <c r="O325" s="27">
        <f t="shared" si="61"/>
        <v>250000</v>
      </c>
      <c r="P325" s="114">
        <v>250000</v>
      </c>
      <c r="Q325" s="62"/>
      <c r="R325" s="62"/>
      <c r="S325" s="62"/>
      <c r="T325" s="157" t="s">
        <v>332</v>
      </c>
      <c r="U325" s="219">
        <f t="shared" si="62"/>
        <v>45.454545454545453</v>
      </c>
      <c r="V325" s="192">
        <v>8.1818181818181799</v>
      </c>
      <c r="W325" s="192">
        <v>9.9999999999999982</v>
      </c>
      <c r="X325" s="193">
        <v>18.18181818181818</v>
      </c>
      <c r="AI325" s="213"/>
      <c r="AJ325" s="213"/>
      <c r="AK325" s="213"/>
    </row>
    <row r="326" spans="2:37" ht="39.950000000000003" customHeight="1" x14ac:dyDescent="0.25">
      <c r="B326" s="215">
        <v>1</v>
      </c>
      <c r="C326" s="8" t="s">
        <v>95</v>
      </c>
      <c r="D326" s="88"/>
      <c r="E326" s="56"/>
      <c r="F326" s="56"/>
      <c r="G326" s="56"/>
      <c r="H326" s="20" t="s">
        <v>42</v>
      </c>
      <c r="I326" s="20" t="s">
        <v>96</v>
      </c>
      <c r="J326" s="20" t="s">
        <v>20</v>
      </c>
      <c r="K326" s="89"/>
      <c r="L326" s="89"/>
      <c r="M326" s="90" t="s">
        <v>216</v>
      </c>
      <c r="N326" s="90" t="s">
        <v>124</v>
      </c>
      <c r="O326" s="27">
        <f t="shared" si="61"/>
        <v>250000</v>
      </c>
      <c r="P326" s="114">
        <v>250000</v>
      </c>
      <c r="Q326" s="62"/>
      <c r="R326" s="62"/>
      <c r="S326" s="62"/>
      <c r="T326" s="157" t="s">
        <v>332</v>
      </c>
      <c r="U326" s="219">
        <f t="shared" si="62"/>
        <v>45.454545454545453</v>
      </c>
      <c r="V326" s="192">
        <v>8.1818181818181799</v>
      </c>
      <c r="W326" s="192">
        <v>9.9999999999999982</v>
      </c>
      <c r="X326" s="193">
        <v>18.18181818181818</v>
      </c>
      <c r="AI326" s="213"/>
      <c r="AJ326" s="213"/>
      <c r="AK326" s="213"/>
    </row>
    <row r="327" spans="2:37" ht="39.950000000000003" customHeight="1" x14ac:dyDescent="0.25">
      <c r="B327" s="215">
        <v>1</v>
      </c>
      <c r="C327" s="8" t="s">
        <v>95</v>
      </c>
      <c r="D327" s="88"/>
      <c r="E327" s="56"/>
      <c r="F327" s="56"/>
      <c r="G327" s="56"/>
      <c r="H327" s="20" t="s">
        <v>42</v>
      </c>
      <c r="I327" s="20" t="s">
        <v>96</v>
      </c>
      <c r="J327" s="20" t="s">
        <v>20</v>
      </c>
      <c r="K327" s="89"/>
      <c r="L327" s="89"/>
      <c r="M327" s="90" t="s">
        <v>888</v>
      </c>
      <c r="N327" s="90" t="s">
        <v>889</v>
      </c>
      <c r="O327" s="27">
        <f t="shared" si="61"/>
        <v>600000</v>
      </c>
      <c r="P327" s="114">
        <v>600000</v>
      </c>
      <c r="Q327" s="62"/>
      <c r="R327" s="62"/>
      <c r="S327" s="62"/>
      <c r="T327" s="157" t="s">
        <v>332</v>
      </c>
      <c r="U327" s="219">
        <f t="shared" si="62"/>
        <v>109.09090909090909</v>
      </c>
      <c r="V327" s="192">
        <v>19.636363636363637</v>
      </c>
      <c r="W327" s="192">
        <v>24</v>
      </c>
      <c r="X327" s="193">
        <v>43.63636363636364</v>
      </c>
      <c r="AI327" s="213"/>
      <c r="AJ327" s="213"/>
      <c r="AK327" s="213"/>
    </row>
    <row r="328" spans="2:37" ht="39.950000000000003" customHeight="1" x14ac:dyDescent="0.25">
      <c r="B328" s="215">
        <v>1</v>
      </c>
      <c r="C328" s="8" t="s">
        <v>95</v>
      </c>
      <c r="D328" s="88"/>
      <c r="E328" s="56"/>
      <c r="F328" s="56"/>
      <c r="G328" s="56"/>
      <c r="H328" s="20" t="s">
        <v>42</v>
      </c>
      <c r="I328" s="20" t="s">
        <v>96</v>
      </c>
      <c r="J328" s="20" t="s">
        <v>20</v>
      </c>
      <c r="K328" s="89"/>
      <c r="L328" s="89"/>
      <c r="M328" s="90" t="s">
        <v>112</v>
      </c>
      <c r="N328" s="90" t="s">
        <v>118</v>
      </c>
      <c r="O328" s="27">
        <f t="shared" si="61"/>
        <v>2000000</v>
      </c>
      <c r="P328" s="114">
        <v>2000000</v>
      </c>
      <c r="Q328" s="62"/>
      <c r="R328" s="62"/>
      <c r="S328" s="62"/>
      <c r="T328" s="63" t="s">
        <v>332</v>
      </c>
      <c r="U328" s="227">
        <v>360</v>
      </c>
      <c r="V328" s="92">
        <v>77</v>
      </c>
      <c r="W328" s="92">
        <v>81</v>
      </c>
      <c r="X328" s="93">
        <v>158</v>
      </c>
      <c r="AI328" s="213"/>
      <c r="AJ328" s="213"/>
      <c r="AK328" s="213"/>
    </row>
    <row r="329" spans="2:37" ht="39.950000000000003" customHeight="1" x14ac:dyDescent="0.25">
      <c r="B329" s="215">
        <v>1</v>
      </c>
      <c r="C329" s="8" t="s">
        <v>95</v>
      </c>
      <c r="D329" s="88"/>
      <c r="E329" s="56"/>
      <c r="F329" s="56"/>
      <c r="G329" s="56"/>
      <c r="H329" s="20" t="s">
        <v>42</v>
      </c>
      <c r="I329" s="20" t="s">
        <v>96</v>
      </c>
      <c r="J329" s="20" t="s">
        <v>20</v>
      </c>
      <c r="K329" s="89"/>
      <c r="L329" s="89"/>
      <c r="M329" s="90" t="s">
        <v>215</v>
      </c>
      <c r="N329" s="90" t="s">
        <v>122</v>
      </c>
      <c r="O329" s="27">
        <f t="shared" si="61"/>
        <v>631259.19999999995</v>
      </c>
      <c r="P329" s="114">
        <v>631259.19999999995</v>
      </c>
      <c r="Q329" s="62"/>
      <c r="R329" s="62"/>
      <c r="S329" s="62"/>
      <c r="T329" s="157" t="s">
        <v>332</v>
      </c>
      <c r="U329" s="219">
        <f t="shared" si="62"/>
        <v>114.77439999999999</v>
      </c>
      <c r="V329" s="192">
        <v>20.659391999999993</v>
      </c>
      <c r="W329" s="192">
        <v>25.250367999999995</v>
      </c>
      <c r="X329" s="193">
        <v>45.909759999999991</v>
      </c>
      <c r="AI329" s="213"/>
      <c r="AJ329" s="213"/>
      <c r="AK329" s="213"/>
    </row>
    <row r="330" spans="2:37" ht="39.950000000000003" customHeight="1" x14ac:dyDescent="0.25">
      <c r="B330" s="215">
        <v>1</v>
      </c>
      <c r="C330" s="8" t="s">
        <v>95</v>
      </c>
      <c r="D330" s="88"/>
      <c r="E330" s="56"/>
      <c r="F330" s="56"/>
      <c r="G330" s="56"/>
      <c r="H330" s="20" t="s">
        <v>42</v>
      </c>
      <c r="I330" s="20" t="s">
        <v>96</v>
      </c>
      <c r="J330" s="20" t="s">
        <v>20</v>
      </c>
      <c r="K330" s="89"/>
      <c r="L330" s="89"/>
      <c r="M330" s="90" t="s">
        <v>204</v>
      </c>
      <c r="N330" s="90" t="s">
        <v>198</v>
      </c>
      <c r="O330" s="27">
        <f t="shared" si="61"/>
        <v>450000</v>
      </c>
      <c r="P330" s="114">
        <v>450000</v>
      </c>
      <c r="Q330" s="62"/>
      <c r="R330" s="62"/>
      <c r="S330" s="62"/>
      <c r="T330" s="157" t="s">
        <v>332</v>
      </c>
      <c r="U330" s="219">
        <v>344.59</v>
      </c>
      <c r="V330" s="92">
        <v>22</v>
      </c>
      <c r="W330" s="92">
        <v>25</v>
      </c>
      <c r="X330" s="93">
        <v>47</v>
      </c>
      <c r="AI330" s="213"/>
      <c r="AJ330" s="213"/>
      <c r="AK330" s="213"/>
    </row>
    <row r="331" spans="2:37" ht="39.950000000000003" customHeight="1" x14ac:dyDescent="0.25">
      <c r="B331" s="215">
        <v>1</v>
      </c>
      <c r="C331" s="8" t="s">
        <v>95</v>
      </c>
      <c r="D331" s="88"/>
      <c r="E331" s="56"/>
      <c r="F331" s="56"/>
      <c r="G331" s="56"/>
      <c r="H331" s="20" t="s">
        <v>42</v>
      </c>
      <c r="I331" s="20" t="s">
        <v>96</v>
      </c>
      <c r="J331" s="20" t="s">
        <v>20</v>
      </c>
      <c r="K331" s="89"/>
      <c r="L331" s="89"/>
      <c r="M331" s="90" t="s">
        <v>887</v>
      </c>
      <c r="N331" s="90" t="s">
        <v>123</v>
      </c>
      <c r="O331" s="27">
        <f t="shared" si="61"/>
        <v>2231799.1800000002</v>
      </c>
      <c r="P331" s="114">
        <v>2231799.1800000002</v>
      </c>
      <c r="Q331" s="62"/>
      <c r="R331" s="62"/>
      <c r="S331" s="62"/>
      <c r="T331" s="157" t="s">
        <v>332</v>
      </c>
      <c r="U331" s="219">
        <v>275.55</v>
      </c>
      <c r="V331" s="92">
        <v>126</v>
      </c>
      <c r="W331" s="92">
        <v>131</v>
      </c>
      <c r="X331" s="93">
        <v>257</v>
      </c>
      <c r="AI331" s="213"/>
      <c r="AJ331" s="213"/>
      <c r="AK331" s="213"/>
    </row>
    <row r="332" spans="2:37" ht="39.950000000000003" customHeight="1" x14ac:dyDescent="0.25">
      <c r="B332" s="215">
        <v>1</v>
      </c>
      <c r="C332" s="8" t="s">
        <v>95</v>
      </c>
      <c r="D332" s="88"/>
      <c r="E332" s="56"/>
      <c r="F332" s="56"/>
      <c r="G332" s="56"/>
      <c r="H332" s="20" t="s">
        <v>42</v>
      </c>
      <c r="I332" s="20" t="s">
        <v>96</v>
      </c>
      <c r="J332" s="20" t="s">
        <v>20</v>
      </c>
      <c r="K332" s="89"/>
      <c r="L332" s="89"/>
      <c r="M332" s="90" t="s">
        <v>110</v>
      </c>
      <c r="N332" s="90" t="s">
        <v>111</v>
      </c>
      <c r="O332" s="27">
        <f t="shared" si="61"/>
        <v>200000</v>
      </c>
      <c r="P332" s="114">
        <v>200000</v>
      </c>
      <c r="Q332" s="62"/>
      <c r="R332" s="62"/>
      <c r="S332" s="62"/>
      <c r="T332" s="157" t="s">
        <v>332</v>
      </c>
      <c r="U332" s="219">
        <f t="shared" ref="U332:U333" si="63">P332/5500</f>
        <v>36.363636363636367</v>
      </c>
      <c r="V332" s="192">
        <v>6.545454545454545</v>
      </c>
      <c r="W332" s="192">
        <v>8</v>
      </c>
      <c r="X332" s="193">
        <v>14.545454545454547</v>
      </c>
      <c r="AI332" s="213"/>
      <c r="AJ332" s="213"/>
      <c r="AK332" s="213"/>
    </row>
    <row r="333" spans="2:37" ht="39.950000000000003" customHeight="1" x14ac:dyDescent="0.25">
      <c r="B333" s="215">
        <v>1</v>
      </c>
      <c r="C333" s="8" t="s">
        <v>95</v>
      </c>
      <c r="D333" s="88"/>
      <c r="E333" s="56"/>
      <c r="F333" s="56"/>
      <c r="G333" s="56"/>
      <c r="H333" s="20" t="s">
        <v>42</v>
      </c>
      <c r="I333" s="20" t="s">
        <v>96</v>
      </c>
      <c r="J333" s="20" t="s">
        <v>20</v>
      </c>
      <c r="K333" s="89"/>
      <c r="L333" s="89"/>
      <c r="M333" s="90" t="s">
        <v>211</v>
      </c>
      <c r="N333" s="90" t="s">
        <v>113</v>
      </c>
      <c r="O333" s="27">
        <f t="shared" si="61"/>
        <v>400000</v>
      </c>
      <c r="P333" s="114">
        <v>400000</v>
      </c>
      <c r="Q333" s="62"/>
      <c r="R333" s="62"/>
      <c r="S333" s="62"/>
      <c r="T333" s="157" t="s">
        <v>332</v>
      </c>
      <c r="U333" s="219">
        <f t="shared" si="63"/>
        <v>72.727272727272734</v>
      </c>
      <c r="V333" s="192">
        <v>13.09090909090909</v>
      </c>
      <c r="W333" s="192">
        <v>16</v>
      </c>
      <c r="X333" s="193">
        <v>29.090909090909093</v>
      </c>
      <c r="AI333" s="213"/>
      <c r="AJ333" s="213"/>
      <c r="AK333" s="213"/>
    </row>
    <row r="334" spans="2:37" ht="39.950000000000003" customHeight="1" x14ac:dyDescent="0.25">
      <c r="B334" s="215">
        <v>1</v>
      </c>
      <c r="C334" s="8" t="s">
        <v>95</v>
      </c>
      <c r="D334" s="88"/>
      <c r="E334" s="56"/>
      <c r="F334" s="56"/>
      <c r="G334" s="56"/>
      <c r="H334" s="20" t="s">
        <v>42</v>
      </c>
      <c r="I334" s="20" t="s">
        <v>96</v>
      </c>
      <c r="J334" s="20" t="s">
        <v>20</v>
      </c>
      <c r="K334" s="89"/>
      <c r="L334" s="89"/>
      <c r="M334" s="90" t="s">
        <v>880</v>
      </c>
      <c r="N334" s="90" t="s">
        <v>24</v>
      </c>
      <c r="O334" s="27">
        <f t="shared" si="61"/>
        <v>416582.72</v>
      </c>
      <c r="P334" s="114">
        <v>416582.72</v>
      </c>
      <c r="Q334" s="62"/>
      <c r="R334" s="62"/>
      <c r="S334" s="62"/>
      <c r="T334" s="157" t="s">
        <v>332</v>
      </c>
      <c r="U334" s="227">
        <v>73</v>
      </c>
      <c r="V334" s="92">
        <v>92</v>
      </c>
      <c r="W334" s="92">
        <v>55</v>
      </c>
      <c r="X334" s="93">
        <v>147</v>
      </c>
      <c r="AI334" s="213"/>
      <c r="AJ334" s="213"/>
      <c r="AK334" s="213"/>
    </row>
    <row r="335" spans="2:37" ht="39.950000000000003" customHeight="1" x14ac:dyDescent="0.25">
      <c r="B335" s="215">
        <v>1</v>
      </c>
      <c r="C335" s="8" t="s">
        <v>95</v>
      </c>
      <c r="D335" s="88"/>
      <c r="E335" s="56"/>
      <c r="F335" s="56"/>
      <c r="G335" s="56"/>
      <c r="H335" s="20" t="s">
        <v>42</v>
      </c>
      <c r="I335" s="20" t="s">
        <v>96</v>
      </c>
      <c r="J335" s="20" t="s">
        <v>20</v>
      </c>
      <c r="K335" s="89"/>
      <c r="L335" s="89"/>
      <c r="M335" s="90" t="s">
        <v>205</v>
      </c>
      <c r="N335" s="90" t="s">
        <v>24</v>
      </c>
      <c r="O335" s="27">
        <f t="shared" si="61"/>
        <v>1000000</v>
      </c>
      <c r="P335" s="114">
        <v>1000000</v>
      </c>
      <c r="Q335" s="62"/>
      <c r="R335" s="62"/>
      <c r="S335" s="62"/>
      <c r="T335" s="157" t="s">
        <v>332</v>
      </c>
      <c r="U335" s="219">
        <f t="shared" ref="U335:U366" si="64">P335/5500</f>
        <v>181.81818181818181</v>
      </c>
      <c r="V335" s="192">
        <v>32.72727272727272</v>
      </c>
      <c r="W335" s="192">
        <v>39.999999999999993</v>
      </c>
      <c r="X335" s="193">
        <v>72.72727272727272</v>
      </c>
      <c r="AI335" s="213"/>
      <c r="AJ335" s="213"/>
      <c r="AK335" s="213"/>
    </row>
    <row r="336" spans="2:37" ht="39.950000000000003" customHeight="1" x14ac:dyDescent="0.25">
      <c r="B336" s="215">
        <v>1</v>
      </c>
      <c r="C336" s="8" t="s">
        <v>95</v>
      </c>
      <c r="D336" s="88"/>
      <c r="E336" s="56"/>
      <c r="F336" s="56"/>
      <c r="G336" s="56"/>
      <c r="H336" s="20" t="s">
        <v>42</v>
      </c>
      <c r="I336" s="20" t="s">
        <v>96</v>
      </c>
      <c r="J336" s="20" t="s">
        <v>20</v>
      </c>
      <c r="K336" s="89"/>
      <c r="L336" s="89"/>
      <c r="M336" s="90" t="s">
        <v>104</v>
      </c>
      <c r="N336" s="90" t="s">
        <v>24</v>
      </c>
      <c r="O336" s="27">
        <f t="shared" si="61"/>
        <v>1000000</v>
      </c>
      <c r="P336" s="114">
        <v>1000000</v>
      </c>
      <c r="Q336" s="62"/>
      <c r="R336" s="62"/>
      <c r="S336" s="62"/>
      <c r="T336" s="157" t="s">
        <v>332</v>
      </c>
      <c r="U336" s="219">
        <f t="shared" si="64"/>
        <v>181.81818181818181</v>
      </c>
      <c r="V336" s="192">
        <v>32.72727272727272</v>
      </c>
      <c r="W336" s="192">
        <v>39.999999999999993</v>
      </c>
      <c r="X336" s="193">
        <v>72.72727272727272</v>
      </c>
      <c r="AI336" s="213"/>
      <c r="AJ336" s="213"/>
      <c r="AK336" s="213"/>
    </row>
    <row r="337" spans="2:37" ht="39.950000000000003" customHeight="1" x14ac:dyDescent="0.25">
      <c r="B337" s="215">
        <v>1</v>
      </c>
      <c r="C337" s="8" t="s">
        <v>95</v>
      </c>
      <c r="D337" s="88"/>
      <c r="E337" s="56"/>
      <c r="F337" s="56"/>
      <c r="G337" s="56"/>
      <c r="H337" s="20" t="s">
        <v>42</v>
      </c>
      <c r="I337" s="20" t="s">
        <v>96</v>
      </c>
      <c r="J337" s="20" t="s">
        <v>20</v>
      </c>
      <c r="K337" s="89"/>
      <c r="L337" s="89"/>
      <c r="M337" s="90" t="s">
        <v>881</v>
      </c>
      <c r="N337" s="90" t="s">
        <v>24</v>
      </c>
      <c r="O337" s="27">
        <f t="shared" si="61"/>
        <v>1270000</v>
      </c>
      <c r="P337" s="114">
        <v>1270000</v>
      </c>
      <c r="Q337" s="62"/>
      <c r="R337" s="62"/>
      <c r="S337" s="62"/>
      <c r="T337" s="157" t="s">
        <v>332</v>
      </c>
      <c r="U337" s="219">
        <f t="shared" si="64"/>
        <v>230.90909090909091</v>
      </c>
      <c r="V337" s="192">
        <v>41.563636363636355</v>
      </c>
      <c r="W337" s="192">
        <v>50.8</v>
      </c>
      <c r="X337" s="193">
        <v>92.36363636363636</v>
      </c>
      <c r="AI337" s="213"/>
      <c r="AJ337" s="213"/>
      <c r="AK337" s="213"/>
    </row>
    <row r="338" spans="2:37" ht="39.950000000000003" customHeight="1" x14ac:dyDescent="0.25">
      <c r="B338" s="215">
        <v>1</v>
      </c>
      <c r="C338" s="8" t="s">
        <v>95</v>
      </c>
      <c r="D338" s="88"/>
      <c r="E338" s="56"/>
      <c r="F338" s="56"/>
      <c r="G338" s="56"/>
      <c r="H338" s="20" t="s">
        <v>42</v>
      </c>
      <c r="I338" s="20" t="s">
        <v>96</v>
      </c>
      <c r="J338" s="20" t="s">
        <v>20</v>
      </c>
      <c r="K338" s="89"/>
      <c r="L338" s="89"/>
      <c r="M338" s="90" t="s">
        <v>206</v>
      </c>
      <c r="N338" s="90" t="s">
        <v>24</v>
      </c>
      <c r="O338" s="27">
        <f t="shared" si="61"/>
        <v>1030000</v>
      </c>
      <c r="P338" s="114">
        <v>1030000</v>
      </c>
      <c r="Q338" s="62"/>
      <c r="R338" s="62"/>
      <c r="S338" s="62"/>
      <c r="T338" s="157" t="s">
        <v>332</v>
      </c>
      <c r="U338" s="219">
        <f t="shared" si="64"/>
        <v>187.27272727272728</v>
      </c>
      <c r="V338" s="192">
        <v>33.709090909090904</v>
      </c>
      <c r="W338" s="192">
        <v>41.199999999999996</v>
      </c>
      <c r="X338" s="193">
        <v>74.909090909090907</v>
      </c>
      <c r="AI338" s="213"/>
      <c r="AJ338" s="213"/>
      <c r="AK338" s="213"/>
    </row>
    <row r="339" spans="2:37" ht="39.950000000000003" customHeight="1" x14ac:dyDescent="0.25">
      <c r="B339" s="215">
        <v>1</v>
      </c>
      <c r="C339" s="8" t="s">
        <v>95</v>
      </c>
      <c r="D339" s="159"/>
      <c r="E339" s="56"/>
      <c r="F339" s="56"/>
      <c r="G339" s="56"/>
      <c r="H339" s="20" t="s">
        <v>42</v>
      </c>
      <c r="I339" s="20" t="s">
        <v>96</v>
      </c>
      <c r="J339" s="20" t="s">
        <v>93</v>
      </c>
      <c r="K339" s="89"/>
      <c r="L339" s="89"/>
      <c r="M339" s="90" t="s">
        <v>899</v>
      </c>
      <c r="N339" s="90" t="s">
        <v>260</v>
      </c>
      <c r="O339" s="27">
        <f t="shared" si="61"/>
        <v>1569470</v>
      </c>
      <c r="P339" s="114">
        <v>1569470</v>
      </c>
      <c r="Q339" s="62"/>
      <c r="R339" s="62"/>
      <c r="S339" s="62"/>
      <c r="T339" s="157" t="s">
        <v>332</v>
      </c>
      <c r="U339" s="219">
        <f t="shared" si="64"/>
        <v>285.35818181818183</v>
      </c>
      <c r="V339" s="192">
        <v>51.364472727272727</v>
      </c>
      <c r="W339" s="192">
        <v>62.778800000000004</v>
      </c>
      <c r="X339" s="193">
        <v>114.14327272727273</v>
      </c>
      <c r="AI339" s="213"/>
      <c r="AJ339" s="213"/>
      <c r="AK339" s="213"/>
    </row>
    <row r="340" spans="2:37" ht="39.950000000000003" customHeight="1" x14ac:dyDescent="0.25">
      <c r="B340" s="215">
        <v>1</v>
      </c>
      <c r="C340" s="8" t="s">
        <v>95</v>
      </c>
      <c r="D340" s="159"/>
      <c r="E340" s="56"/>
      <c r="F340" s="56"/>
      <c r="G340" s="56"/>
      <c r="H340" s="20" t="s">
        <v>42</v>
      </c>
      <c r="I340" s="20" t="s">
        <v>96</v>
      </c>
      <c r="J340" s="20" t="s">
        <v>20</v>
      </c>
      <c r="K340" s="89"/>
      <c r="L340" s="89"/>
      <c r="M340" s="90" t="s">
        <v>207</v>
      </c>
      <c r="N340" s="90" t="s">
        <v>116</v>
      </c>
      <c r="O340" s="27">
        <f t="shared" si="61"/>
        <v>547220</v>
      </c>
      <c r="P340" s="114">
        <v>547220</v>
      </c>
      <c r="Q340" s="62"/>
      <c r="R340" s="62"/>
      <c r="S340" s="62"/>
      <c r="T340" s="157" t="s">
        <v>332</v>
      </c>
      <c r="U340" s="219">
        <f t="shared" si="64"/>
        <v>99.49454545454546</v>
      </c>
      <c r="V340" s="192">
        <v>17.909018181818183</v>
      </c>
      <c r="W340" s="192">
        <v>21.888800000000003</v>
      </c>
      <c r="X340" s="193">
        <v>39.797818181818187</v>
      </c>
      <c r="AI340" s="213"/>
      <c r="AJ340" s="213"/>
      <c r="AK340" s="213"/>
    </row>
    <row r="341" spans="2:37" ht="39.950000000000003" customHeight="1" x14ac:dyDescent="0.25">
      <c r="B341" s="215">
        <v>1</v>
      </c>
      <c r="C341" s="8" t="s">
        <v>95</v>
      </c>
      <c r="D341" s="159"/>
      <c r="E341" s="56"/>
      <c r="F341" s="56"/>
      <c r="G341" s="56"/>
      <c r="H341" s="20" t="s">
        <v>42</v>
      </c>
      <c r="I341" s="20" t="s">
        <v>96</v>
      </c>
      <c r="J341" s="20" t="s">
        <v>20</v>
      </c>
      <c r="K341" s="89"/>
      <c r="L341" s="89"/>
      <c r="M341" s="90" t="s">
        <v>212</v>
      </c>
      <c r="N341" s="90" t="s">
        <v>119</v>
      </c>
      <c r="O341" s="27">
        <f t="shared" si="61"/>
        <v>635297.5</v>
      </c>
      <c r="P341" s="114">
        <v>635297.5</v>
      </c>
      <c r="Q341" s="62"/>
      <c r="R341" s="62"/>
      <c r="S341" s="62"/>
      <c r="T341" s="157" t="s">
        <v>332</v>
      </c>
      <c r="U341" s="219">
        <f t="shared" si="64"/>
        <v>115.50863636363637</v>
      </c>
      <c r="V341" s="192">
        <v>20.791554545454545</v>
      </c>
      <c r="W341" s="192">
        <v>25.411899999999999</v>
      </c>
      <c r="X341" s="193">
        <v>46.203454545454548</v>
      </c>
      <c r="AI341" s="213"/>
      <c r="AJ341" s="213"/>
      <c r="AK341" s="213"/>
    </row>
    <row r="342" spans="2:37" ht="39.950000000000003" customHeight="1" x14ac:dyDescent="0.25">
      <c r="B342" s="215">
        <v>1</v>
      </c>
      <c r="C342" s="8" t="s">
        <v>95</v>
      </c>
      <c r="D342" s="159"/>
      <c r="E342" s="56"/>
      <c r="F342" s="56"/>
      <c r="G342" s="56"/>
      <c r="H342" s="20" t="s">
        <v>42</v>
      </c>
      <c r="I342" s="20" t="s">
        <v>96</v>
      </c>
      <c r="J342" s="20" t="s">
        <v>20</v>
      </c>
      <c r="K342" s="89"/>
      <c r="L342" s="89"/>
      <c r="M342" s="90" t="s">
        <v>882</v>
      </c>
      <c r="N342" s="90" t="s">
        <v>883</v>
      </c>
      <c r="O342" s="27">
        <f t="shared" si="61"/>
        <v>371833.5</v>
      </c>
      <c r="P342" s="114">
        <v>371833.5</v>
      </c>
      <c r="Q342" s="62"/>
      <c r="R342" s="62"/>
      <c r="S342" s="62"/>
      <c r="T342" s="157" t="s">
        <v>332</v>
      </c>
      <c r="U342" s="219">
        <f t="shared" si="64"/>
        <v>67.606090909090909</v>
      </c>
      <c r="V342" s="192">
        <v>12.169096363636362</v>
      </c>
      <c r="W342" s="192">
        <v>14.873339999999999</v>
      </c>
      <c r="X342" s="193">
        <v>27.042436363636362</v>
      </c>
      <c r="AI342" s="213"/>
      <c r="AJ342" s="213"/>
      <c r="AK342" s="213"/>
    </row>
    <row r="343" spans="2:37" ht="39.950000000000003" customHeight="1" x14ac:dyDescent="0.25">
      <c r="B343" s="215">
        <v>1</v>
      </c>
      <c r="C343" s="8" t="s">
        <v>95</v>
      </c>
      <c r="D343" s="159"/>
      <c r="E343" s="56"/>
      <c r="F343" s="56"/>
      <c r="G343" s="56"/>
      <c r="H343" s="20" t="s">
        <v>42</v>
      </c>
      <c r="I343" s="20" t="s">
        <v>96</v>
      </c>
      <c r="J343" s="20" t="s">
        <v>20</v>
      </c>
      <c r="K343" s="89"/>
      <c r="L343" s="89"/>
      <c r="M343" s="90" t="s">
        <v>213</v>
      </c>
      <c r="N343" s="90" t="s">
        <v>120</v>
      </c>
      <c r="O343" s="27">
        <f t="shared" si="61"/>
        <v>1100000</v>
      </c>
      <c r="P343" s="114">
        <v>1100000</v>
      </c>
      <c r="Q343" s="62"/>
      <c r="R343" s="62"/>
      <c r="S343" s="62"/>
      <c r="T343" s="157" t="s">
        <v>332</v>
      </c>
      <c r="U343" s="227">
        <f t="shared" si="64"/>
        <v>200</v>
      </c>
      <c r="V343" s="192">
        <v>36</v>
      </c>
      <c r="W343" s="192">
        <v>44</v>
      </c>
      <c r="X343" s="193">
        <v>80</v>
      </c>
      <c r="AI343" s="213"/>
      <c r="AJ343" s="213"/>
      <c r="AK343" s="213"/>
    </row>
    <row r="344" spans="2:37" ht="39.950000000000003" customHeight="1" x14ac:dyDescent="0.25">
      <c r="B344" s="215">
        <v>1</v>
      </c>
      <c r="C344" s="8" t="s">
        <v>95</v>
      </c>
      <c r="D344" s="159"/>
      <c r="E344" s="56"/>
      <c r="F344" s="56"/>
      <c r="G344" s="56"/>
      <c r="H344" s="20" t="s">
        <v>42</v>
      </c>
      <c r="I344" s="20" t="s">
        <v>96</v>
      </c>
      <c r="J344" s="20" t="s">
        <v>20</v>
      </c>
      <c r="K344" s="89"/>
      <c r="L344" s="89"/>
      <c r="M344" s="90" t="s">
        <v>217</v>
      </c>
      <c r="N344" s="90" t="s">
        <v>120</v>
      </c>
      <c r="O344" s="27">
        <f t="shared" si="61"/>
        <v>257719.76</v>
      </c>
      <c r="P344" s="114">
        <v>257719.76</v>
      </c>
      <c r="Q344" s="62"/>
      <c r="R344" s="62"/>
      <c r="S344" s="62"/>
      <c r="T344" s="157" t="s">
        <v>332</v>
      </c>
      <c r="U344" s="219">
        <f t="shared" si="64"/>
        <v>46.858138181818184</v>
      </c>
      <c r="V344" s="192">
        <v>8.4344648727272737</v>
      </c>
      <c r="W344" s="192">
        <v>10.308790400000001</v>
      </c>
      <c r="X344" s="193">
        <v>18.743255272727275</v>
      </c>
      <c r="AI344" s="213"/>
      <c r="AJ344" s="213"/>
      <c r="AK344" s="213"/>
    </row>
    <row r="345" spans="2:37" ht="39.950000000000003" customHeight="1" x14ac:dyDescent="0.25">
      <c r="B345" s="215">
        <v>1</v>
      </c>
      <c r="C345" s="8" t="s">
        <v>95</v>
      </c>
      <c r="D345" s="159"/>
      <c r="E345" s="56"/>
      <c r="F345" s="56"/>
      <c r="G345" s="56"/>
      <c r="H345" s="20" t="s">
        <v>42</v>
      </c>
      <c r="I345" s="20" t="s">
        <v>96</v>
      </c>
      <c r="J345" s="20" t="s">
        <v>20</v>
      </c>
      <c r="K345" s="89"/>
      <c r="L345" s="89"/>
      <c r="M345" s="90" t="s">
        <v>884</v>
      </c>
      <c r="N345" s="90" t="s">
        <v>885</v>
      </c>
      <c r="O345" s="27">
        <f t="shared" si="61"/>
        <v>301535.93</v>
      </c>
      <c r="P345" s="114">
        <v>301535.93</v>
      </c>
      <c r="Q345" s="62"/>
      <c r="R345" s="62"/>
      <c r="S345" s="62"/>
      <c r="T345" s="157" t="s">
        <v>332</v>
      </c>
      <c r="U345" s="219">
        <f t="shared" si="64"/>
        <v>54.824714545454547</v>
      </c>
      <c r="V345" s="192">
        <v>9.8684486181818176</v>
      </c>
      <c r="W345" s="192">
        <v>12.0614372</v>
      </c>
      <c r="X345" s="193">
        <v>21.92988581818182</v>
      </c>
      <c r="AI345" s="213"/>
      <c r="AJ345" s="213"/>
      <c r="AK345" s="213"/>
    </row>
    <row r="346" spans="2:37" ht="39.950000000000003" customHeight="1" x14ac:dyDescent="0.25">
      <c r="B346" s="215">
        <v>1</v>
      </c>
      <c r="C346" s="8" t="s">
        <v>95</v>
      </c>
      <c r="D346" s="159"/>
      <c r="E346" s="56"/>
      <c r="F346" s="56"/>
      <c r="G346" s="56"/>
      <c r="H346" s="20" t="s">
        <v>42</v>
      </c>
      <c r="I346" s="20" t="s">
        <v>96</v>
      </c>
      <c r="J346" s="20" t="s">
        <v>20</v>
      </c>
      <c r="K346" s="89"/>
      <c r="L346" s="89"/>
      <c r="M346" s="90" t="s">
        <v>886</v>
      </c>
      <c r="N346" s="90" t="s">
        <v>165</v>
      </c>
      <c r="O346" s="27">
        <f t="shared" si="61"/>
        <v>580981.56000000006</v>
      </c>
      <c r="P346" s="114">
        <v>580981.56000000006</v>
      </c>
      <c r="Q346" s="62"/>
      <c r="R346" s="62"/>
      <c r="S346" s="62"/>
      <c r="T346" s="157" t="s">
        <v>332</v>
      </c>
      <c r="U346" s="219">
        <f t="shared" si="64"/>
        <v>105.63301090909091</v>
      </c>
      <c r="V346" s="192">
        <v>19.013941963636363</v>
      </c>
      <c r="W346" s="192">
        <v>23.239262400000001</v>
      </c>
      <c r="X346" s="193">
        <v>42.253204363636364</v>
      </c>
      <c r="AI346" s="213"/>
      <c r="AJ346" s="213"/>
      <c r="AK346" s="213"/>
    </row>
    <row r="347" spans="2:37" ht="39.950000000000003" customHeight="1" x14ac:dyDescent="0.25">
      <c r="B347" s="215">
        <v>1</v>
      </c>
      <c r="C347" s="8" t="s">
        <v>95</v>
      </c>
      <c r="D347" s="159"/>
      <c r="E347" s="56"/>
      <c r="F347" s="56"/>
      <c r="G347" s="56"/>
      <c r="H347" s="20" t="s">
        <v>42</v>
      </c>
      <c r="I347" s="20" t="s">
        <v>96</v>
      </c>
      <c r="J347" s="20" t="s">
        <v>20</v>
      </c>
      <c r="K347" s="89"/>
      <c r="L347" s="89"/>
      <c r="M347" s="90" t="s">
        <v>214</v>
      </c>
      <c r="N347" s="90" t="s">
        <v>121</v>
      </c>
      <c r="O347" s="27">
        <f t="shared" si="61"/>
        <v>500000</v>
      </c>
      <c r="P347" s="114">
        <v>500000</v>
      </c>
      <c r="Q347" s="62"/>
      <c r="R347" s="62"/>
      <c r="S347" s="62"/>
      <c r="T347" s="157" t="s">
        <v>332</v>
      </c>
      <c r="U347" s="219">
        <f t="shared" si="64"/>
        <v>90.909090909090907</v>
      </c>
      <c r="V347" s="192">
        <v>16.36363636363636</v>
      </c>
      <c r="W347" s="192">
        <v>19.999999999999996</v>
      </c>
      <c r="X347" s="193">
        <v>36.36363636363636</v>
      </c>
      <c r="AI347" s="213"/>
      <c r="AJ347" s="213"/>
      <c r="AK347" s="213"/>
    </row>
    <row r="348" spans="2:37" ht="39.950000000000003" customHeight="1" x14ac:dyDescent="0.25">
      <c r="B348" s="215">
        <v>1</v>
      </c>
      <c r="C348" s="8" t="s">
        <v>95</v>
      </c>
      <c r="D348" s="159"/>
      <c r="E348" s="56"/>
      <c r="F348" s="56"/>
      <c r="G348" s="56"/>
      <c r="H348" s="20" t="s">
        <v>42</v>
      </c>
      <c r="I348" s="20" t="s">
        <v>96</v>
      </c>
      <c r="J348" s="20" t="s">
        <v>20</v>
      </c>
      <c r="K348" s="89"/>
      <c r="L348" s="89"/>
      <c r="M348" s="90" t="s">
        <v>208</v>
      </c>
      <c r="N348" s="90" t="s">
        <v>209</v>
      </c>
      <c r="O348" s="27">
        <f t="shared" si="61"/>
        <v>808602</v>
      </c>
      <c r="P348" s="114">
        <v>808602</v>
      </c>
      <c r="Q348" s="62"/>
      <c r="R348" s="62"/>
      <c r="S348" s="62"/>
      <c r="T348" s="157" t="s">
        <v>332</v>
      </c>
      <c r="U348" s="219">
        <f t="shared" si="64"/>
        <v>147.01854545454546</v>
      </c>
      <c r="V348" s="192">
        <v>26.46333818181818</v>
      </c>
      <c r="W348" s="192">
        <v>32.344080000000005</v>
      </c>
      <c r="X348" s="193">
        <v>58.807418181818186</v>
      </c>
      <c r="AI348" s="213"/>
      <c r="AJ348" s="213"/>
      <c r="AK348" s="213"/>
    </row>
    <row r="349" spans="2:37" ht="39.950000000000003" customHeight="1" x14ac:dyDescent="0.25">
      <c r="B349" s="215">
        <v>1</v>
      </c>
      <c r="C349" s="8" t="s">
        <v>95</v>
      </c>
      <c r="D349" s="159"/>
      <c r="E349" s="56"/>
      <c r="F349" s="56"/>
      <c r="G349" s="56"/>
      <c r="H349" s="20" t="s">
        <v>42</v>
      </c>
      <c r="I349" s="20" t="s">
        <v>96</v>
      </c>
      <c r="J349" s="20" t="s">
        <v>20</v>
      </c>
      <c r="K349" s="89"/>
      <c r="L349" s="89"/>
      <c r="M349" s="90" t="s">
        <v>223</v>
      </c>
      <c r="N349" s="90" t="s">
        <v>222</v>
      </c>
      <c r="O349" s="27">
        <f t="shared" si="61"/>
        <v>387806</v>
      </c>
      <c r="P349" s="114">
        <v>387806</v>
      </c>
      <c r="Q349" s="62"/>
      <c r="R349" s="62"/>
      <c r="S349" s="62"/>
      <c r="T349" s="157" t="s">
        <v>332</v>
      </c>
      <c r="U349" s="219">
        <f t="shared" si="64"/>
        <v>70.51018181818182</v>
      </c>
      <c r="V349" s="192">
        <v>12.691832727272725</v>
      </c>
      <c r="W349" s="192">
        <v>15.51224</v>
      </c>
      <c r="X349" s="193">
        <v>28.204072727272727</v>
      </c>
      <c r="AI349" s="213"/>
      <c r="AJ349" s="213"/>
      <c r="AK349" s="213"/>
    </row>
    <row r="350" spans="2:37" ht="39.950000000000003" customHeight="1" x14ac:dyDescent="0.25">
      <c r="B350" s="215">
        <v>1</v>
      </c>
      <c r="C350" s="8" t="s">
        <v>95</v>
      </c>
      <c r="D350" s="159"/>
      <c r="E350" s="56"/>
      <c r="F350" s="56"/>
      <c r="G350" s="56"/>
      <c r="H350" s="20" t="s">
        <v>42</v>
      </c>
      <c r="I350" s="20" t="s">
        <v>96</v>
      </c>
      <c r="J350" s="20" t="s">
        <v>20</v>
      </c>
      <c r="K350" s="89"/>
      <c r="L350" s="89"/>
      <c r="M350" s="90" t="s">
        <v>228</v>
      </c>
      <c r="N350" s="90" t="s">
        <v>227</v>
      </c>
      <c r="O350" s="27">
        <f t="shared" ref="O350:O451" si="65">P350</f>
        <v>650000</v>
      </c>
      <c r="P350" s="114">
        <v>650000</v>
      </c>
      <c r="Q350" s="62"/>
      <c r="R350" s="62"/>
      <c r="S350" s="62"/>
      <c r="T350" s="157" t="s">
        <v>332</v>
      </c>
      <c r="U350" s="219">
        <f t="shared" si="64"/>
        <v>118.18181818181819</v>
      </c>
      <c r="V350" s="192">
        <v>21.27272727272727</v>
      </c>
      <c r="W350" s="192">
        <v>26</v>
      </c>
      <c r="X350" s="193">
        <v>47.272727272727273</v>
      </c>
      <c r="AI350" s="213"/>
      <c r="AJ350" s="213"/>
      <c r="AK350" s="213"/>
    </row>
    <row r="351" spans="2:37" ht="40.5" customHeight="1" x14ac:dyDescent="0.25">
      <c r="B351" s="215">
        <v>1</v>
      </c>
      <c r="C351" s="8" t="s">
        <v>95</v>
      </c>
      <c r="D351" s="159"/>
      <c r="E351" s="56"/>
      <c r="F351" s="56"/>
      <c r="G351" s="56"/>
      <c r="H351" s="20"/>
      <c r="I351" s="20"/>
      <c r="J351" s="20"/>
      <c r="K351" s="89"/>
      <c r="L351" s="89"/>
      <c r="M351" s="90" t="s">
        <v>229</v>
      </c>
      <c r="N351" s="90" t="s">
        <v>227</v>
      </c>
      <c r="O351" s="153">
        <f t="shared" si="65"/>
        <v>1153571</v>
      </c>
      <c r="P351" s="61">
        <v>1153571</v>
      </c>
      <c r="Q351" s="62"/>
      <c r="R351" s="62"/>
      <c r="S351" s="62"/>
      <c r="T351" s="157" t="s">
        <v>332</v>
      </c>
      <c r="U351" s="219">
        <v>570.32000000000005</v>
      </c>
      <c r="V351" s="92">
        <v>53</v>
      </c>
      <c r="W351" s="92">
        <v>66</v>
      </c>
      <c r="X351" s="93">
        <v>119</v>
      </c>
      <c r="AI351" s="213"/>
      <c r="AJ351" s="213"/>
      <c r="AK351" s="213"/>
    </row>
    <row r="352" spans="2:37" ht="35.25" customHeight="1" x14ac:dyDescent="0.25">
      <c r="B352" s="215">
        <v>1</v>
      </c>
      <c r="C352" s="8" t="s">
        <v>95</v>
      </c>
      <c r="D352" s="159"/>
      <c r="E352" s="56"/>
      <c r="F352" s="56"/>
      <c r="G352" s="56"/>
      <c r="H352" s="20" t="s">
        <v>42</v>
      </c>
      <c r="I352" s="20" t="s">
        <v>96</v>
      </c>
      <c r="J352" s="20" t="s">
        <v>93</v>
      </c>
      <c r="K352" s="89"/>
      <c r="L352" s="89"/>
      <c r="M352" s="90" t="s">
        <v>236</v>
      </c>
      <c r="N352" s="90" t="s">
        <v>237</v>
      </c>
      <c r="O352" s="27">
        <f t="shared" si="65"/>
        <v>1000000</v>
      </c>
      <c r="P352" s="143">
        <v>1000000</v>
      </c>
      <c r="Q352" s="62"/>
      <c r="R352" s="62"/>
      <c r="S352" s="62"/>
      <c r="T352" s="157" t="s">
        <v>332</v>
      </c>
      <c r="U352" s="219">
        <f t="shared" si="64"/>
        <v>181.81818181818181</v>
      </c>
      <c r="V352" s="192">
        <v>32.72727272727272</v>
      </c>
      <c r="W352" s="192">
        <v>39.999999999999993</v>
      </c>
      <c r="X352" s="193">
        <v>72.72727272727272</v>
      </c>
      <c r="AI352" s="213"/>
      <c r="AJ352" s="213"/>
      <c r="AK352" s="213"/>
    </row>
    <row r="353" spans="2:37" ht="39.950000000000003" customHeight="1" x14ac:dyDescent="0.25">
      <c r="B353" s="215">
        <v>1</v>
      </c>
      <c r="C353" s="8" t="s">
        <v>95</v>
      </c>
      <c r="D353" s="88"/>
      <c r="E353" s="56"/>
      <c r="F353" s="56"/>
      <c r="G353" s="56"/>
      <c r="H353" s="20" t="s">
        <v>42</v>
      </c>
      <c r="I353" s="20" t="s">
        <v>96</v>
      </c>
      <c r="J353" s="20" t="s">
        <v>93</v>
      </c>
      <c r="K353" s="89"/>
      <c r="L353" s="89"/>
      <c r="M353" s="90" t="s">
        <v>262</v>
      </c>
      <c r="N353" s="90" t="s">
        <v>900</v>
      </c>
      <c r="O353" s="27">
        <f>P353</f>
        <v>1239959.6499999999</v>
      </c>
      <c r="P353" s="143">
        <v>1239959.6499999999</v>
      </c>
      <c r="Q353" s="62"/>
      <c r="R353" s="62"/>
      <c r="S353" s="62"/>
      <c r="T353" s="157" t="s">
        <v>332</v>
      </c>
      <c r="U353" s="219">
        <f t="shared" si="64"/>
        <v>225.44720909090907</v>
      </c>
      <c r="V353" s="192">
        <v>40.580497636363624</v>
      </c>
      <c r="W353" s="192">
        <v>49.598385999999991</v>
      </c>
      <c r="X353" s="193">
        <v>90.178883636363622</v>
      </c>
      <c r="AI353" s="213"/>
      <c r="AJ353" s="213"/>
      <c r="AK353" s="213"/>
    </row>
    <row r="354" spans="2:37" ht="39.950000000000003" customHeight="1" x14ac:dyDescent="0.25">
      <c r="B354" s="215">
        <v>1</v>
      </c>
      <c r="C354" s="8" t="s">
        <v>95</v>
      </c>
      <c r="D354" s="159"/>
      <c r="E354" s="56"/>
      <c r="F354" s="56"/>
      <c r="G354" s="56"/>
      <c r="H354" s="20" t="s">
        <v>42</v>
      </c>
      <c r="I354" s="20" t="s">
        <v>96</v>
      </c>
      <c r="J354" s="20" t="s">
        <v>93</v>
      </c>
      <c r="K354" s="89"/>
      <c r="L354" s="89"/>
      <c r="M354" s="90" t="s">
        <v>894</v>
      </c>
      <c r="N354" s="90" t="s">
        <v>240</v>
      </c>
      <c r="O354" s="27">
        <f t="shared" si="65"/>
        <v>1200000</v>
      </c>
      <c r="P354" s="114">
        <v>1200000</v>
      </c>
      <c r="Q354" s="62"/>
      <c r="R354" s="62"/>
      <c r="S354" s="62"/>
      <c r="T354" s="157" t="s">
        <v>332</v>
      </c>
      <c r="U354" s="219">
        <f t="shared" si="64"/>
        <v>218.18181818181819</v>
      </c>
      <c r="V354" s="192">
        <v>39.272727272727273</v>
      </c>
      <c r="W354" s="192">
        <v>48</v>
      </c>
      <c r="X354" s="193">
        <v>87.27272727272728</v>
      </c>
      <c r="AI354" s="213"/>
      <c r="AJ354" s="213"/>
      <c r="AK354" s="213"/>
    </row>
    <row r="355" spans="2:37" ht="39.950000000000003" customHeight="1" x14ac:dyDescent="0.25">
      <c r="B355" s="215">
        <v>1</v>
      </c>
      <c r="C355" s="8" t="s">
        <v>95</v>
      </c>
      <c r="D355" s="159"/>
      <c r="E355" s="56"/>
      <c r="F355" s="56"/>
      <c r="G355" s="56"/>
      <c r="H355" s="20" t="s">
        <v>42</v>
      </c>
      <c r="I355" s="20" t="s">
        <v>96</v>
      </c>
      <c r="J355" s="20" t="s">
        <v>93</v>
      </c>
      <c r="K355" s="89"/>
      <c r="L355" s="89"/>
      <c r="M355" s="90" t="s">
        <v>897</v>
      </c>
      <c r="N355" s="90" t="s">
        <v>898</v>
      </c>
      <c r="O355" s="27">
        <f>P355</f>
        <v>1400000</v>
      </c>
      <c r="P355" s="114">
        <v>1400000</v>
      </c>
      <c r="Q355" s="62"/>
      <c r="R355" s="62"/>
      <c r="S355" s="62"/>
      <c r="T355" s="157" t="s">
        <v>332</v>
      </c>
      <c r="U355" s="219">
        <f t="shared" si="64"/>
        <v>254.54545454545453</v>
      </c>
      <c r="V355" s="192">
        <v>45.818181818181813</v>
      </c>
      <c r="W355" s="192">
        <v>55.999999999999993</v>
      </c>
      <c r="X355" s="193">
        <v>101.81818181818181</v>
      </c>
      <c r="AI355" s="213"/>
      <c r="AJ355" s="213"/>
      <c r="AK355" s="213"/>
    </row>
    <row r="356" spans="2:37" ht="39.950000000000003" customHeight="1" x14ac:dyDescent="0.25">
      <c r="B356" s="215">
        <v>1</v>
      </c>
      <c r="C356" s="8" t="s">
        <v>95</v>
      </c>
      <c r="D356" s="159"/>
      <c r="E356" s="56"/>
      <c r="F356" s="56"/>
      <c r="G356" s="56"/>
      <c r="H356" s="20" t="s">
        <v>42</v>
      </c>
      <c r="I356" s="20" t="s">
        <v>96</v>
      </c>
      <c r="J356" s="20" t="s">
        <v>93</v>
      </c>
      <c r="K356" s="89"/>
      <c r="L356" s="89"/>
      <c r="M356" s="90" t="s">
        <v>895</v>
      </c>
      <c r="N356" s="90" t="s">
        <v>896</v>
      </c>
      <c r="O356" s="27">
        <f t="shared" si="65"/>
        <v>1514536</v>
      </c>
      <c r="P356" s="114">
        <v>1514536</v>
      </c>
      <c r="Q356" s="62"/>
      <c r="R356" s="62"/>
      <c r="S356" s="62"/>
      <c r="T356" s="157" t="s">
        <v>332</v>
      </c>
      <c r="U356" s="219">
        <f t="shared" si="64"/>
        <v>275.37018181818183</v>
      </c>
      <c r="V356" s="192">
        <v>49.566632727272726</v>
      </c>
      <c r="W356" s="192">
        <v>60.581440000000001</v>
      </c>
      <c r="X356" s="193">
        <v>110.14807272727273</v>
      </c>
      <c r="AI356" s="213"/>
      <c r="AJ356" s="213"/>
      <c r="AK356" s="213"/>
    </row>
    <row r="357" spans="2:37" ht="39.950000000000003" customHeight="1" x14ac:dyDescent="0.25">
      <c r="B357" s="215">
        <v>1</v>
      </c>
      <c r="C357" s="8" t="s">
        <v>95</v>
      </c>
      <c r="D357" s="159"/>
      <c r="E357" s="56"/>
      <c r="F357" s="56"/>
      <c r="G357" s="56"/>
      <c r="H357" s="20" t="s">
        <v>42</v>
      </c>
      <c r="I357" s="20" t="s">
        <v>96</v>
      </c>
      <c r="J357" s="20" t="s">
        <v>93</v>
      </c>
      <c r="K357" s="89"/>
      <c r="L357" s="89"/>
      <c r="M357" s="90" t="s">
        <v>599</v>
      </c>
      <c r="N357" s="90" t="s">
        <v>600</v>
      </c>
      <c r="O357" s="27">
        <f t="shared" si="65"/>
        <v>1000000</v>
      </c>
      <c r="P357" s="114">
        <v>1000000</v>
      </c>
      <c r="Q357" s="62"/>
      <c r="R357" s="62"/>
      <c r="S357" s="62"/>
      <c r="T357" s="157" t="s">
        <v>332</v>
      </c>
      <c r="U357" s="219">
        <f t="shared" si="64"/>
        <v>181.81818181818181</v>
      </c>
      <c r="V357" s="192">
        <v>32.72727272727272</v>
      </c>
      <c r="W357" s="192">
        <v>39.999999999999993</v>
      </c>
      <c r="X357" s="193">
        <v>72.72727272727272</v>
      </c>
      <c r="AI357" s="213"/>
      <c r="AJ357" s="213"/>
      <c r="AK357" s="213"/>
    </row>
    <row r="358" spans="2:37" ht="39.950000000000003" customHeight="1" x14ac:dyDescent="0.25">
      <c r="B358" s="215">
        <v>1</v>
      </c>
      <c r="C358" s="8" t="s">
        <v>95</v>
      </c>
      <c r="D358" s="159"/>
      <c r="E358" s="56"/>
      <c r="F358" s="56"/>
      <c r="G358" s="56"/>
      <c r="H358" s="20" t="s">
        <v>42</v>
      </c>
      <c r="I358" s="20" t="s">
        <v>96</v>
      </c>
      <c r="J358" s="20" t="s">
        <v>93</v>
      </c>
      <c r="K358" s="89"/>
      <c r="L358" s="89"/>
      <c r="M358" s="90" t="s">
        <v>256</v>
      </c>
      <c r="N358" s="90" t="s">
        <v>257</v>
      </c>
      <c r="O358" s="27">
        <f t="shared" si="65"/>
        <v>1500000</v>
      </c>
      <c r="P358" s="114">
        <v>1500000</v>
      </c>
      <c r="Q358" s="62"/>
      <c r="R358" s="62"/>
      <c r="S358" s="62"/>
      <c r="T358" s="157" t="s">
        <v>332</v>
      </c>
      <c r="U358" s="219">
        <f t="shared" si="64"/>
        <v>272.72727272727275</v>
      </c>
      <c r="V358" s="192">
        <v>49.090909090909086</v>
      </c>
      <c r="W358" s="192">
        <v>60</v>
      </c>
      <c r="X358" s="193">
        <v>109.09090909090909</v>
      </c>
      <c r="AI358" s="213"/>
      <c r="AJ358" s="213"/>
      <c r="AK358" s="213"/>
    </row>
    <row r="359" spans="2:37" ht="39.950000000000003" customHeight="1" x14ac:dyDescent="0.25">
      <c r="B359" s="215">
        <v>1</v>
      </c>
      <c r="C359" s="8" t="s">
        <v>95</v>
      </c>
      <c r="D359" s="159"/>
      <c r="E359" s="56"/>
      <c r="F359" s="56"/>
      <c r="G359" s="56"/>
      <c r="H359" s="20" t="s">
        <v>42</v>
      </c>
      <c r="I359" s="20" t="s">
        <v>96</v>
      </c>
      <c r="J359" s="20" t="s">
        <v>93</v>
      </c>
      <c r="K359" s="89"/>
      <c r="L359" s="89"/>
      <c r="M359" s="90" t="s">
        <v>901</v>
      </c>
      <c r="N359" s="90" t="s">
        <v>116</v>
      </c>
      <c r="O359" s="27">
        <f t="shared" ref="O359" si="66">P359</f>
        <v>852780</v>
      </c>
      <c r="P359" s="143">
        <v>852780</v>
      </c>
      <c r="Q359" s="62"/>
      <c r="R359" s="62"/>
      <c r="S359" s="62"/>
      <c r="T359" s="157" t="s">
        <v>332</v>
      </c>
      <c r="U359" s="219">
        <f t="shared" si="64"/>
        <v>155.0509090909091</v>
      </c>
      <c r="V359" s="192">
        <v>27.909163636363637</v>
      </c>
      <c r="W359" s="192">
        <v>34.111199999999997</v>
      </c>
      <c r="X359" s="193">
        <v>62.020363636363641</v>
      </c>
      <c r="AI359" s="213"/>
      <c r="AJ359" s="213"/>
      <c r="AK359" s="213"/>
    </row>
    <row r="360" spans="2:37" ht="39.950000000000003" customHeight="1" x14ac:dyDescent="0.25">
      <c r="B360" s="215">
        <v>1</v>
      </c>
      <c r="C360" s="8" t="s">
        <v>95</v>
      </c>
      <c r="D360" s="159"/>
      <c r="E360" s="56"/>
      <c r="F360" s="56"/>
      <c r="G360" s="56"/>
      <c r="H360" s="20" t="s">
        <v>42</v>
      </c>
      <c r="I360" s="20" t="s">
        <v>96</v>
      </c>
      <c r="J360" s="20" t="s">
        <v>93</v>
      </c>
      <c r="K360" s="89"/>
      <c r="L360" s="89"/>
      <c r="M360" s="90" t="s">
        <v>248</v>
      </c>
      <c r="N360" s="90" t="s">
        <v>249</v>
      </c>
      <c r="O360" s="27">
        <f>P360</f>
        <v>10000000</v>
      </c>
      <c r="P360" s="114">
        <v>10000000</v>
      </c>
      <c r="Q360" s="62"/>
      <c r="R360" s="62"/>
      <c r="S360" s="62"/>
      <c r="T360" s="157" t="s">
        <v>332</v>
      </c>
      <c r="U360" s="219">
        <f t="shared" si="64"/>
        <v>1818.1818181818182</v>
      </c>
      <c r="V360" s="192">
        <v>327.27272727272725</v>
      </c>
      <c r="W360" s="192">
        <v>400</v>
      </c>
      <c r="X360" s="193">
        <v>727.27272727272725</v>
      </c>
      <c r="AI360" s="213"/>
      <c r="AJ360" s="213"/>
      <c r="AK360" s="213"/>
    </row>
    <row r="361" spans="2:37" ht="9" customHeight="1" x14ac:dyDescent="0.25">
      <c r="D361" s="88"/>
      <c r="E361" s="56"/>
      <c r="F361" s="56"/>
      <c r="G361" s="56"/>
      <c r="H361" s="57"/>
      <c r="I361" s="57"/>
      <c r="J361" s="57"/>
      <c r="K361" s="89"/>
      <c r="L361" s="89"/>
      <c r="M361" s="90"/>
      <c r="N361" s="90"/>
      <c r="O361" s="27"/>
      <c r="P361" s="61"/>
      <c r="Q361" s="62"/>
      <c r="R361" s="62"/>
      <c r="S361" s="62"/>
      <c r="T361" s="157"/>
      <c r="U361" s="219"/>
      <c r="V361" s="192"/>
      <c r="W361" s="192"/>
      <c r="X361" s="193"/>
      <c r="AI361" s="213"/>
      <c r="AJ361" s="213"/>
      <c r="AK361" s="213"/>
    </row>
    <row r="362" spans="2:37" ht="42" customHeight="1" x14ac:dyDescent="0.25">
      <c r="B362" s="215">
        <v>1</v>
      </c>
      <c r="C362" s="8" t="s">
        <v>95</v>
      </c>
      <c r="D362" s="88"/>
      <c r="E362" s="56"/>
      <c r="F362" s="56"/>
      <c r="G362" s="56"/>
      <c r="H362" s="20" t="s">
        <v>42</v>
      </c>
      <c r="I362" s="20" t="s">
        <v>96</v>
      </c>
      <c r="J362" s="20" t="s">
        <v>93</v>
      </c>
      <c r="K362" s="89"/>
      <c r="L362" s="89"/>
      <c r="M362" s="90" t="s">
        <v>904</v>
      </c>
      <c r="N362" s="90" t="s">
        <v>114</v>
      </c>
      <c r="O362" s="27">
        <f>P362</f>
        <v>350000</v>
      </c>
      <c r="P362" s="114">
        <v>350000</v>
      </c>
      <c r="Q362" s="62"/>
      <c r="R362" s="62"/>
      <c r="S362" s="62"/>
      <c r="T362" s="157" t="s">
        <v>332</v>
      </c>
      <c r="U362" s="219">
        <f t="shared" si="64"/>
        <v>63.636363636363633</v>
      </c>
      <c r="V362" s="192">
        <v>11.454545454545453</v>
      </c>
      <c r="W362" s="192">
        <v>13.999999999999998</v>
      </c>
      <c r="X362" s="193">
        <v>25.454545454545453</v>
      </c>
      <c r="AI362" s="213"/>
      <c r="AJ362" s="213"/>
      <c r="AK362" s="213"/>
    </row>
    <row r="363" spans="2:37" ht="48.75" customHeight="1" x14ac:dyDescent="0.25">
      <c r="B363" s="215">
        <v>1</v>
      </c>
      <c r="C363" s="8" t="s">
        <v>95</v>
      </c>
      <c r="D363" s="88"/>
      <c r="E363" s="56"/>
      <c r="F363" s="56"/>
      <c r="G363" s="56"/>
      <c r="H363" s="20" t="s">
        <v>42</v>
      </c>
      <c r="I363" s="20" t="s">
        <v>96</v>
      </c>
      <c r="J363" s="20" t="s">
        <v>93</v>
      </c>
      <c r="K363" s="89"/>
      <c r="L363" s="89"/>
      <c r="M363" s="90" t="s">
        <v>905</v>
      </c>
      <c r="N363" s="90" t="s">
        <v>281</v>
      </c>
      <c r="O363" s="27">
        <f>P363</f>
        <v>1500000</v>
      </c>
      <c r="P363" s="114">
        <v>1500000</v>
      </c>
      <c r="Q363" s="62"/>
      <c r="R363" s="62"/>
      <c r="S363" s="62"/>
      <c r="T363" s="157" t="s">
        <v>332</v>
      </c>
      <c r="U363" s="227">
        <v>400</v>
      </c>
      <c r="V363" s="162">
        <v>44</v>
      </c>
      <c r="W363" s="163">
        <v>72</v>
      </c>
      <c r="X363" s="164">
        <v>116</v>
      </c>
      <c r="AI363" s="213"/>
      <c r="AJ363" s="213"/>
      <c r="AK363" s="213"/>
    </row>
    <row r="364" spans="2:37" ht="39.950000000000003" customHeight="1" x14ac:dyDescent="0.25">
      <c r="B364" s="215">
        <v>1</v>
      </c>
      <c r="C364" s="8" t="s">
        <v>95</v>
      </c>
      <c r="D364" s="159"/>
      <c r="E364" s="56"/>
      <c r="F364" s="56"/>
      <c r="G364" s="56"/>
      <c r="H364" s="20" t="s">
        <v>42</v>
      </c>
      <c r="I364" s="20" t="s">
        <v>96</v>
      </c>
      <c r="J364" s="20" t="s">
        <v>93</v>
      </c>
      <c r="K364" s="89"/>
      <c r="L364" s="89"/>
      <c r="M364" s="90" t="s">
        <v>922</v>
      </c>
      <c r="N364" s="90" t="s">
        <v>117</v>
      </c>
      <c r="O364" s="27">
        <f>P364</f>
        <v>1000000</v>
      </c>
      <c r="P364" s="114">
        <v>1000000</v>
      </c>
      <c r="Q364" s="62"/>
      <c r="R364" s="62"/>
      <c r="S364" s="62"/>
      <c r="T364" s="157" t="s">
        <v>332</v>
      </c>
      <c r="U364" s="219">
        <f t="shared" si="64"/>
        <v>181.81818181818181</v>
      </c>
      <c r="V364" s="192">
        <v>32.72727272727272</v>
      </c>
      <c r="W364" s="192">
        <v>39.999999999999993</v>
      </c>
      <c r="X364" s="193">
        <v>72.72727272727272</v>
      </c>
      <c r="AI364" s="213"/>
      <c r="AJ364" s="213"/>
      <c r="AK364" s="213"/>
    </row>
    <row r="365" spans="2:37" ht="39.950000000000003" customHeight="1" x14ac:dyDescent="0.25">
      <c r="B365" s="215">
        <v>1</v>
      </c>
      <c r="C365" s="8" t="s">
        <v>95</v>
      </c>
      <c r="D365" s="159"/>
      <c r="E365" s="56"/>
      <c r="F365" s="56"/>
      <c r="G365" s="56"/>
      <c r="H365" s="20" t="s">
        <v>42</v>
      </c>
      <c r="I365" s="20" t="s">
        <v>96</v>
      </c>
      <c r="J365" s="20" t="s">
        <v>93</v>
      </c>
      <c r="K365" s="89"/>
      <c r="L365" s="89"/>
      <c r="M365" s="90" t="s">
        <v>902</v>
      </c>
      <c r="N365" s="90" t="s">
        <v>117</v>
      </c>
      <c r="O365" s="27">
        <f>P365</f>
        <v>550000</v>
      </c>
      <c r="P365" s="114">
        <v>550000</v>
      </c>
      <c r="Q365" s="62"/>
      <c r="R365" s="62"/>
      <c r="S365" s="62"/>
      <c r="T365" s="157" t="s">
        <v>332</v>
      </c>
      <c r="U365" s="227">
        <f t="shared" si="64"/>
        <v>100</v>
      </c>
      <c r="V365" s="192">
        <v>18</v>
      </c>
      <c r="W365" s="192">
        <v>22</v>
      </c>
      <c r="X365" s="193">
        <v>40</v>
      </c>
      <c r="AI365" s="213"/>
      <c r="AJ365" s="213"/>
      <c r="AK365" s="213"/>
    </row>
    <row r="366" spans="2:37" ht="39.950000000000003" customHeight="1" x14ac:dyDescent="0.25">
      <c r="B366" s="215">
        <v>1</v>
      </c>
      <c r="C366" s="8" t="s">
        <v>95</v>
      </c>
      <c r="D366" s="159"/>
      <c r="E366" s="56"/>
      <c r="F366" s="56"/>
      <c r="G366" s="56"/>
      <c r="H366" s="20" t="s">
        <v>42</v>
      </c>
      <c r="I366" s="20" t="s">
        <v>96</v>
      </c>
      <c r="J366" s="20" t="s">
        <v>93</v>
      </c>
      <c r="K366" s="89"/>
      <c r="L366" s="89"/>
      <c r="M366" s="90" t="s">
        <v>903</v>
      </c>
      <c r="N366" s="90" t="s">
        <v>117</v>
      </c>
      <c r="O366" s="27">
        <f>P366</f>
        <v>258703.22</v>
      </c>
      <c r="P366" s="114">
        <v>258703.22</v>
      </c>
      <c r="Q366" s="62"/>
      <c r="R366" s="62"/>
      <c r="S366" s="62"/>
      <c r="T366" s="157" t="s">
        <v>332</v>
      </c>
      <c r="U366" s="219">
        <f t="shared" si="64"/>
        <v>47.03694909090909</v>
      </c>
      <c r="V366" s="192">
        <v>8.4666508363636357</v>
      </c>
      <c r="W366" s="192">
        <v>10.3481288</v>
      </c>
      <c r="X366" s="193">
        <v>18.814779636363635</v>
      </c>
      <c r="AI366" s="213"/>
      <c r="AJ366" s="213"/>
      <c r="AK366" s="213"/>
    </row>
    <row r="367" spans="2:37" ht="18" customHeight="1" x14ac:dyDescent="0.25">
      <c r="D367" s="88"/>
      <c r="E367" s="56"/>
      <c r="F367" s="56"/>
      <c r="G367" s="56"/>
      <c r="H367" s="57"/>
      <c r="I367" s="57"/>
      <c r="J367" s="57"/>
      <c r="K367" s="89"/>
      <c r="L367" s="89"/>
      <c r="M367" s="90"/>
      <c r="N367" s="90"/>
      <c r="O367" s="27"/>
      <c r="P367" s="61"/>
      <c r="Q367" s="62"/>
      <c r="R367" s="62"/>
      <c r="S367" s="62"/>
      <c r="T367" s="157"/>
      <c r="U367" s="219"/>
      <c r="V367" s="192"/>
      <c r="W367" s="192"/>
      <c r="X367" s="193"/>
      <c r="AI367" s="213"/>
      <c r="AJ367" s="213"/>
      <c r="AK367" s="213"/>
    </row>
    <row r="368" spans="2:37" ht="65.099999999999994" customHeight="1" x14ac:dyDescent="0.25">
      <c r="B368" s="215">
        <v>1</v>
      </c>
      <c r="C368" s="8" t="s">
        <v>153</v>
      </c>
      <c r="D368" s="88"/>
      <c r="E368" s="56"/>
      <c r="F368" s="56"/>
      <c r="G368" s="56"/>
      <c r="H368" s="20" t="s">
        <v>42</v>
      </c>
      <c r="I368" s="20" t="s">
        <v>96</v>
      </c>
      <c r="J368" s="57" t="s">
        <v>18</v>
      </c>
      <c r="K368" s="89"/>
      <c r="L368" s="89"/>
      <c r="M368" s="90" t="s">
        <v>367</v>
      </c>
      <c r="N368" s="90" t="s">
        <v>972</v>
      </c>
      <c r="O368" s="27">
        <f t="shared" ref="O368:O399" si="67">P368</f>
        <v>385572</v>
      </c>
      <c r="P368" s="61">
        <v>385572</v>
      </c>
      <c r="Q368" s="62"/>
      <c r="R368" s="62"/>
      <c r="S368" s="62"/>
      <c r="T368" s="157" t="s">
        <v>332</v>
      </c>
      <c r="U368" s="227">
        <v>650</v>
      </c>
      <c r="V368" s="92">
        <v>117</v>
      </c>
      <c r="W368" s="92">
        <v>143</v>
      </c>
      <c r="X368" s="93">
        <v>260</v>
      </c>
      <c r="AI368" s="213"/>
      <c r="AJ368" s="213"/>
      <c r="AK368" s="213"/>
    </row>
    <row r="369" spans="2:37" ht="65.099999999999994" customHeight="1" x14ac:dyDescent="0.25">
      <c r="B369" s="215">
        <v>1</v>
      </c>
      <c r="C369" s="8" t="s">
        <v>153</v>
      </c>
      <c r="D369" s="88"/>
      <c r="E369" s="56"/>
      <c r="F369" s="56"/>
      <c r="G369" s="56"/>
      <c r="H369" s="20" t="s">
        <v>42</v>
      </c>
      <c r="I369" s="20" t="s">
        <v>96</v>
      </c>
      <c r="J369" s="57" t="s">
        <v>18</v>
      </c>
      <c r="K369" s="89"/>
      <c r="L369" s="89"/>
      <c r="M369" s="90" t="s">
        <v>368</v>
      </c>
      <c r="N369" s="90" t="s">
        <v>973</v>
      </c>
      <c r="O369" s="27">
        <f t="shared" si="67"/>
        <v>385572</v>
      </c>
      <c r="P369" s="61">
        <v>385572</v>
      </c>
      <c r="Q369" s="62"/>
      <c r="R369" s="62"/>
      <c r="S369" s="62"/>
      <c r="T369" s="157" t="s">
        <v>332</v>
      </c>
      <c r="U369" s="219">
        <v>599.5</v>
      </c>
      <c r="V369" s="92">
        <v>107.91</v>
      </c>
      <c r="W369" s="92">
        <v>131.88999999999999</v>
      </c>
      <c r="X369" s="93">
        <v>239.8</v>
      </c>
      <c r="AI369" s="213"/>
      <c r="AJ369" s="213"/>
      <c r="AK369" s="213"/>
    </row>
    <row r="370" spans="2:37" ht="65.099999999999994" customHeight="1" x14ac:dyDescent="0.25">
      <c r="B370" s="215">
        <v>1</v>
      </c>
      <c r="C370" s="8" t="s">
        <v>153</v>
      </c>
      <c r="D370" s="88"/>
      <c r="E370" s="56"/>
      <c r="F370" s="56"/>
      <c r="G370" s="56"/>
      <c r="H370" s="20" t="s">
        <v>42</v>
      </c>
      <c r="I370" s="20" t="s">
        <v>96</v>
      </c>
      <c r="J370" s="57" t="s">
        <v>18</v>
      </c>
      <c r="K370" s="89"/>
      <c r="L370" s="89"/>
      <c r="M370" s="90" t="s">
        <v>369</v>
      </c>
      <c r="N370" s="90" t="s">
        <v>973</v>
      </c>
      <c r="O370" s="27">
        <f t="shared" si="67"/>
        <v>321310</v>
      </c>
      <c r="P370" s="61">
        <v>321310</v>
      </c>
      <c r="Q370" s="62"/>
      <c r="R370" s="62"/>
      <c r="S370" s="62"/>
      <c r="T370" s="157" t="s">
        <v>332</v>
      </c>
      <c r="U370" s="227">
        <v>1000</v>
      </c>
      <c r="V370" s="92">
        <v>179.99999999999997</v>
      </c>
      <c r="W370" s="92">
        <v>220</v>
      </c>
      <c r="X370" s="93">
        <v>400</v>
      </c>
      <c r="AI370" s="213"/>
      <c r="AJ370" s="213"/>
      <c r="AK370" s="213"/>
    </row>
    <row r="371" spans="2:37" ht="65.099999999999994" customHeight="1" x14ac:dyDescent="0.25">
      <c r="B371" s="215">
        <v>1</v>
      </c>
      <c r="C371" s="8" t="s">
        <v>153</v>
      </c>
      <c r="D371" s="88"/>
      <c r="E371" s="56"/>
      <c r="F371" s="56"/>
      <c r="G371" s="56"/>
      <c r="H371" s="20" t="s">
        <v>42</v>
      </c>
      <c r="I371" s="20" t="s">
        <v>96</v>
      </c>
      <c r="J371" s="57" t="s">
        <v>18</v>
      </c>
      <c r="K371" s="89"/>
      <c r="L371" s="89"/>
      <c r="M371" s="90" t="s">
        <v>370</v>
      </c>
      <c r="N371" s="90" t="s">
        <v>974</v>
      </c>
      <c r="O371" s="27">
        <f t="shared" si="67"/>
        <v>610489</v>
      </c>
      <c r="P371" s="61">
        <v>610489</v>
      </c>
      <c r="Q371" s="62"/>
      <c r="R371" s="62"/>
      <c r="S371" s="62"/>
      <c r="T371" s="157" t="s">
        <v>332</v>
      </c>
      <c r="U371" s="227">
        <v>800</v>
      </c>
      <c r="V371" s="92">
        <v>144</v>
      </c>
      <c r="W371" s="92">
        <v>176</v>
      </c>
      <c r="X371" s="93">
        <v>320</v>
      </c>
      <c r="AI371" s="213"/>
      <c r="AJ371" s="213"/>
      <c r="AK371" s="213"/>
    </row>
    <row r="372" spans="2:37" ht="65.099999999999994" customHeight="1" x14ac:dyDescent="0.25">
      <c r="B372" s="215">
        <v>1</v>
      </c>
      <c r="C372" s="8" t="s">
        <v>153</v>
      </c>
      <c r="D372" s="88"/>
      <c r="E372" s="56"/>
      <c r="F372" s="56"/>
      <c r="G372" s="56"/>
      <c r="H372" s="20" t="s">
        <v>42</v>
      </c>
      <c r="I372" s="20" t="s">
        <v>96</v>
      </c>
      <c r="J372" s="57" t="s">
        <v>18</v>
      </c>
      <c r="K372" s="89"/>
      <c r="L372" s="89"/>
      <c r="M372" s="90" t="s">
        <v>371</v>
      </c>
      <c r="N372" s="90" t="s">
        <v>974</v>
      </c>
      <c r="O372" s="27">
        <f t="shared" si="67"/>
        <v>642620</v>
      </c>
      <c r="P372" s="61">
        <v>642620</v>
      </c>
      <c r="Q372" s="62"/>
      <c r="R372" s="62"/>
      <c r="S372" s="62"/>
      <c r="T372" s="157" t="s">
        <v>332</v>
      </c>
      <c r="U372" s="227">
        <v>800</v>
      </c>
      <c r="V372" s="92">
        <v>144</v>
      </c>
      <c r="W372" s="92">
        <v>176</v>
      </c>
      <c r="X372" s="93">
        <v>320</v>
      </c>
      <c r="AI372" s="213"/>
      <c r="AJ372" s="213"/>
      <c r="AK372" s="213"/>
    </row>
    <row r="373" spans="2:37" ht="65.099999999999994" customHeight="1" x14ac:dyDescent="0.25">
      <c r="B373" s="215">
        <v>1</v>
      </c>
      <c r="C373" s="8" t="s">
        <v>153</v>
      </c>
      <c r="D373" s="88"/>
      <c r="E373" s="56"/>
      <c r="F373" s="56"/>
      <c r="G373" s="56"/>
      <c r="H373" s="20" t="s">
        <v>42</v>
      </c>
      <c r="I373" s="20" t="s">
        <v>96</v>
      </c>
      <c r="J373" s="57" t="s">
        <v>18</v>
      </c>
      <c r="K373" s="89"/>
      <c r="L373" s="89"/>
      <c r="M373" s="90" t="s">
        <v>372</v>
      </c>
      <c r="N373" s="90" t="s">
        <v>974</v>
      </c>
      <c r="O373" s="27">
        <f t="shared" si="67"/>
        <v>449834</v>
      </c>
      <c r="P373" s="61">
        <v>449834</v>
      </c>
      <c r="Q373" s="62"/>
      <c r="R373" s="62"/>
      <c r="S373" s="62"/>
      <c r="T373" s="157" t="s">
        <v>332</v>
      </c>
      <c r="U373" s="219">
        <v>650.5</v>
      </c>
      <c r="V373" s="92">
        <v>117.08999999999997</v>
      </c>
      <c r="W373" s="92">
        <v>143.10999999999999</v>
      </c>
      <c r="X373" s="93">
        <v>260.2</v>
      </c>
      <c r="AI373" s="213"/>
      <c r="AJ373" s="213"/>
      <c r="AK373" s="213"/>
    </row>
    <row r="374" spans="2:37" ht="65.099999999999994" customHeight="1" x14ac:dyDescent="0.25">
      <c r="B374" s="215">
        <v>1</v>
      </c>
      <c r="C374" s="8" t="s">
        <v>153</v>
      </c>
      <c r="D374" s="88"/>
      <c r="E374" s="56"/>
      <c r="F374" s="56"/>
      <c r="G374" s="56"/>
      <c r="H374" s="20" t="s">
        <v>42</v>
      </c>
      <c r="I374" s="20" t="s">
        <v>96</v>
      </c>
      <c r="J374" s="57" t="s">
        <v>18</v>
      </c>
      <c r="K374" s="89"/>
      <c r="L374" s="89"/>
      <c r="M374" s="90" t="s">
        <v>373</v>
      </c>
      <c r="N374" s="90" t="s">
        <v>974</v>
      </c>
      <c r="O374" s="27">
        <f t="shared" si="67"/>
        <v>642620</v>
      </c>
      <c r="P374" s="61">
        <v>642620</v>
      </c>
      <c r="Q374" s="62"/>
      <c r="R374" s="62"/>
      <c r="S374" s="62"/>
      <c r="T374" s="157" t="s">
        <v>332</v>
      </c>
      <c r="U374" s="227">
        <v>550</v>
      </c>
      <c r="V374" s="92">
        <v>98.999999999999986</v>
      </c>
      <c r="W374" s="92">
        <v>121</v>
      </c>
      <c r="X374" s="93">
        <v>220</v>
      </c>
      <c r="AI374" s="213"/>
      <c r="AJ374" s="213"/>
      <c r="AK374" s="213"/>
    </row>
    <row r="375" spans="2:37" ht="65.099999999999994" customHeight="1" x14ac:dyDescent="0.25">
      <c r="B375" s="215">
        <v>1</v>
      </c>
      <c r="C375" s="8" t="s">
        <v>153</v>
      </c>
      <c r="D375" s="88"/>
      <c r="E375" s="56"/>
      <c r="F375" s="56"/>
      <c r="G375" s="56"/>
      <c r="H375" s="20" t="s">
        <v>42</v>
      </c>
      <c r="I375" s="20" t="s">
        <v>96</v>
      </c>
      <c r="J375" s="57" t="s">
        <v>18</v>
      </c>
      <c r="K375" s="89"/>
      <c r="L375" s="89"/>
      <c r="M375" s="131" t="s">
        <v>374</v>
      </c>
      <c r="N375" s="131" t="s">
        <v>975</v>
      </c>
      <c r="O375" s="27">
        <f t="shared" si="67"/>
        <v>642620</v>
      </c>
      <c r="P375" s="61">
        <v>642620</v>
      </c>
      <c r="Q375" s="62"/>
      <c r="R375" s="62"/>
      <c r="S375" s="62"/>
      <c r="T375" s="157" t="s">
        <v>332</v>
      </c>
      <c r="U375" s="227">
        <v>600</v>
      </c>
      <c r="V375" s="92">
        <v>108</v>
      </c>
      <c r="W375" s="92">
        <v>132</v>
      </c>
      <c r="X375" s="93">
        <v>240</v>
      </c>
      <c r="AI375" s="213"/>
      <c r="AJ375" s="213"/>
      <c r="AK375" s="213"/>
    </row>
    <row r="376" spans="2:37" ht="65.099999999999994" customHeight="1" x14ac:dyDescent="0.25">
      <c r="B376" s="215">
        <v>1</v>
      </c>
      <c r="C376" s="8" t="s">
        <v>153</v>
      </c>
      <c r="D376" s="88"/>
      <c r="E376" s="56"/>
      <c r="F376" s="56"/>
      <c r="G376" s="56"/>
      <c r="H376" s="20" t="s">
        <v>42</v>
      </c>
      <c r="I376" s="20" t="s">
        <v>96</v>
      </c>
      <c r="J376" s="57" t="s">
        <v>18</v>
      </c>
      <c r="K376" s="89"/>
      <c r="L376" s="89"/>
      <c r="M376" s="90" t="s">
        <v>375</v>
      </c>
      <c r="N376" s="90" t="s">
        <v>975</v>
      </c>
      <c r="O376" s="27">
        <f t="shared" si="67"/>
        <v>321310</v>
      </c>
      <c r="P376" s="61">
        <v>321310</v>
      </c>
      <c r="Q376" s="62"/>
      <c r="R376" s="62"/>
      <c r="S376" s="62"/>
      <c r="T376" s="157" t="s">
        <v>332</v>
      </c>
      <c r="U376" s="227">
        <v>650</v>
      </c>
      <c r="V376" s="92">
        <v>117</v>
      </c>
      <c r="W376" s="92">
        <v>143</v>
      </c>
      <c r="X376" s="93">
        <v>260</v>
      </c>
      <c r="AI376" s="213"/>
      <c r="AJ376" s="213"/>
      <c r="AK376" s="213"/>
    </row>
    <row r="377" spans="2:37" ht="65.099999999999994" customHeight="1" x14ac:dyDescent="0.25">
      <c r="B377" s="215">
        <v>1</v>
      </c>
      <c r="C377" s="8" t="s">
        <v>153</v>
      </c>
      <c r="D377" s="88"/>
      <c r="E377" s="56"/>
      <c r="F377" s="56"/>
      <c r="G377" s="56"/>
      <c r="H377" s="20" t="s">
        <v>42</v>
      </c>
      <c r="I377" s="20" t="s">
        <v>96</v>
      </c>
      <c r="J377" s="57" t="s">
        <v>18</v>
      </c>
      <c r="K377" s="89"/>
      <c r="L377" s="89"/>
      <c r="M377" s="90" t="s">
        <v>376</v>
      </c>
      <c r="N377" s="90" t="s">
        <v>973</v>
      </c>
      <c r="O377" s="27">
        <f t="shared" si="67"/>
        <v>417703</v>
      </c>
      <c r="P377" s="61">
        <v>417703</v>
      </c>
      <c r="Q377" s="62"/>
      <c r="R377" s="62"/>
      <c r="S377" s="62"/>
      <c r="T377" s="157" t="s">
        <v>332</v>
      </c>
      <c r="U377" s="227">
        <v>1000</v>
      </c>
      <c r="V377" s="92">
        <v>179.99999999999997</v>
      </c>
      <c r="W377" s="92">
        <v>220</v>
      </c>
      <c r="X377" s="93">
        <v>400</v>
      </c>
      <c r="AI377" s="213"/>
      <c r="AJ377" s="213"/>
      <c r="AK377" s="213"/>
    </row>
    <row r="378" spans="2:37" ht="65.099999999999994" customHeight="1" x14ac:dyDescent="0.25">
      <c r="B378" s="215">
        <v>1</v>
      </c>
      <c r="C378" s="8" t="s">
        <v>153</v>
      </c>
      <c r="D378" s="88"/>
      <c r="E378" s="56"/>
      <c r="F378" s="56"/>
      <c r="G378" s="56"/>
      <c r="H378" s="20" t="s">
        <v>42</v>
      </c>
      <c r="I378" s="20" t="s">
        <v>96</v>
      </c>
      <c r="J378" s="57" t="s">
        <v>18</v>
      </c>
      <c r="K378" s="89"/>
      <c r="L378" s="89"/>
      <c r="M378" s="90" t="s">
        <v>377</v>
      </c>
      <c r="N378" s="90" t="s">
        <v>973</v>
      </c>
      <c r="O378" s="27">
        <f t="shared" si="67"/>
        <v>642620</v>
      </c>
      <c r="P378" s="61">
        <v>642620</v>
      </c>
      <c r="Q378" s="62"/>
      <c r="R378" s="62"/>
      <c r="S378" s="62"/>
      <c r="T378" s="157" t="s">
        <v>332</v>
      </c>
      <c r="U378" s="219">
        <v>500.5</v>
      </c>
      <c r="V378" s="92">
        <v>90.089999999999989</v>
      </c>
      <c r="W378" s="92">
        <v>110.10999999999999</v>
      </c>
      <c r="X378" s="93">
        <v>200.2</v>
      </c>
      <c r="AI378" s="213"/>
      <c r="AJ378" s="213"/>
      <c r="AK378" s="213"/>
    </row>
    <row r="379" spans="2:37" ht="65.099999999999994" customHeight="1" x14ac:dyDescent="0.25">
      <c r="B379" s="215">
        <v>1</v>
      </c>
      <c r="C379" s="8" t="s">
        <v>153</v>
      </c>
      <c r="D379" s="88"/>
      <c r="E379" s="56"/>
      <c r="F379" s="56"/>
      <c r="G379" s="56"/>
      <c r="H379" s="20" t="s">
        <v>42</v>
      </c>
      <c r="I379" s="20" t="s">
        <v>96</v>
      </c>
      <c r="J379" s="57" t="s">
        <v>18</v>
      </c>
      <c r="K379" s="89"/>
      <c r="L379" s="89"/>
      <c r="M379" s="90" t="s">
        <v>378</v>
      </c>
      <c r="N379" s="90" t="s">
        <v>976</v>
      </c>
      <c r="O379" s="27">
        <f t="shared" si="67"/>
        <v>417703</v>
      </c>
      <c r="P379" s="61">
        <v>417703</v>
      </c>
      <c r="Q379" s="62"/>
      <c r="R379" s="62"/>
      <c r="S379" s="62"/>
      <c r="T379" s="157" t="s">
        <v>332</v>
      </c>
      <c r="U379" s="227">
        <v>500</v>
      </c>
      <c r="V379" s="92">
        <v>89.999999999999986</v>
      </c>
      <c r="W379" s="92">
        <v>110</v>
      </c>
      <c r="X379" s="93">
        <v>200</v>
      </c>
      <c r="AI379" s="213"/>
      <c r="AJ379" s="213"/>
      <c r="AK379" s="213"/>
    </row>
    <row r="380" spans="2:37" ht="65.099999999999994" customHeight="1" x14ac:dyDescent="0.25">
      <c r="B380" s="215">
        <v>1</v>
      </c>
      <c r="C380" s="8" t="s">
        <v>153</v>
      </c>
      <c r="D380" s="88"/>
      <c r="E380" s="56"/>
      <c r="F380" s="56"/>
      <c r="G380" s="56"/>
      <c r="H380" s="20" t="s">
        <v>42</v>
      </c>
      <c r="I380" s="20" t="s">
        <v>96</v>
      </c>
      <c r="J380" s="57" t="s">
        <v>18</v>
      </c>
      <c r="K380" s="89"/>
      <c r="L380" s="89"/>
      <c r="M380" s="90" t="s">
        <v>379</v>
      </c>
      <c r="N380" s="90" t="s">
        <v>977</v>
      </c>
      <c r="O380" s="27">
        <f t="shared" si="67"/>
        <v>642620</v>
      </c>
      <c r="P380" s="61">
        <v>642620</v>
      </c>
      <c r="Q380" s="62"/>
      <c r="R380" s="62"/>
      <c r="S380" s="62"/>
      <c r="T380" s="157" t="s">
        <v>332</v>
      </c>
      <c r="U380" s="227">
        <v>650</v>
      </c>
      <c r="V380" s="92">
        <v>117</v>
      </c>
      <c r="W380" s="92">
        <v>143</v>
      </c>
      <c r="X380" s="93">
        <v>260</v>
      </c>
      <c r="AI380" s="213"/>
      <c r="AJ380" s="213"/>
      <c r="AK380" s="213"/>
    </row>
    <row r="381" spans="2:37" ht="65.099999999999994" customHeight="1" x14ac:dyDescent="0.25">
      <c r="B381" s="215">
        <v>1</v>
      </c>
      <c r="C381" s="8" t="s">
        <v>153</v>
      </c>
      <c r="D381" s="88"/>
      <c r="E381" s="56"/>
      <c r="F381" s="56"/>
      <c r="G381" s="56"/>
      <c r="H381" s="20" t="s">
        <v>42</v>
      </c>
      <c r="I381" s="20" t="s">
        <v>96</v>
      </c>
      <c r="J381" s="57" t="s">
        <v>18</v>
      </c>
      <c r="K381" s="89"/>
      <c r="L381" s="89"/>
      <c r="M381" s="90" t="s">
        <v>380</v>
      </c>
      <c r="N381" s="90" t="s">
        <v>978</v>
      </c>
      <c r="O381" s="27">
        <f t="shared" si="67"/>
        <v>444654.48280000006</v>
      </c>
      <c r="P381" s="61">
        <v>444654.48280000006</v>
      </c>
      <c r="Q381" s="62"/>
      <c r="R381" s="62"/>
      <c r="S381" s="62"/>
      <c r="T381" s="157" t="s">
        <v>332</v>
      </c>
      <c r="U381" s="227">
        <v>600</v>
      </c>
      <c r="V381" s="92">
        <v>108</v>
      </c>
      <c r="W381" s="92">
        <v>132</v>
      </c>
      <c r="X381" s="93">
        <v>240</v>
      </c>
      <c r="AI381" s="213"/>
      <c r="AJ381" s="213"/>
      <c r="AK381" s="213"/>
    </row>
    <row r="382" spans="2:37" ht="65.099999999999994" customHeight="1" x14ac:dyDescent="0.25">
      <c r="B382" s="215">
        <v>1</v>
      </c>
      <c r="C382" s="8" t="s">
        <v>153</v>
      </c>
      <c r="D382" s="88"/>
      <c r="E382" s="56"/>
      <c r="F382" s="56"/>
      <c r="G382" s="56"/>
      <c r="H382" s="20" t="s">
        <v>42</v>
      </c>
      <c r="I382" s="20" t="s">
        <v>96</v>
      </c>
      <c r="J382" s="57" t="s">
        <v>18</v>
      </c>
      <c r="K382" s="89"/>
      <c r="L382" s="89"/>
      <c r="M382" s="90" t="s">
        <v>381</v>
      </c>
      <c r="N382" s="90" t="s">
        <v>979</v>
      </c>
      <c r="O382" s="27">
        <f t="shared" si="67"/>
        <v>321310</v>
      </c>
      <c r="P382" s="61">
        <v>321310</v>
      </c>
      <c r="Q382" s="62"/>
      <c r="R382" s="62"/>
      <c r="S382" s="62"/>
      <c r="T382" s="157" t="s">
        <v>332</v>
      </c>
      <c r="U382" s="227">
        <v>500</v>
      </c>
      <c r="V382" s="92">
        <v>89.999999999999986</v>
      </c>
      <c r="W382" s="92">
        <v>110</v>
      </c>
      <c r="X382" s="93">
        <v>200</v>
      </c>
      <c r="AI382" s="213"/>
      <c r="AJ382" s="213"/>
      <c r="AK382" s="213"/>
    </row>
    <row r="383" spans="2:37" ht="65.099999999999994" customHeight="1" x14ac:dyDescent="0.25">
      <c r="B383" s="215">
        <v>1</v>
      </c>
      <c r="C383" s="8" t="s">
        <v>153</v>
      </c>
      <c r="D383" s="88"/>
      <c r="E383" s="56"/>
      <c r="F383" s="56"/>
      <c r="G383" s="56"/>
      <c r="H383" s="20" t="s">
        <v>42</v>
      </c>
      <c r="I383" s="20" t="s">
        <v>96</v>
      </c>
      <c r="J383" s="57" t="s">
        <v>18</v>
      </c>
      <c r="K383" s="89"/>
      <c r="L383" s="89"/>
      <c r="M383" s="90" t="s">
        <v>382</v>
      </c>
      <c r="N383" s="90" t="s">
        <v>980</v>
      </c>
      <c r="O383" s="27">
        <f t="shared" si="67"/>
        <v>385572</v>
      </c>
      <c r="P383" s="61">
        <v>385572</v>
      </c>
      <c r="Q383" s="62"/>
      <c r="R383" s="62"/>
      <c r="S383" s="62"/>
      <c r="T383" s="157" t="s">
        <v>332</v>
      </c>
      <c r="U383" s="227">
        <v>650</v>
      </c>
      <c r="V383" s="92">
        <v>117</v>
      </c>
      <c r="W383" s="92">
        <v>143</v>
      </c>
      <c r="X383" s="93">
        <v>260</v>
      </c>
      <c r="AI383" s="213"/>
      <c r="AJ383" s="213"/>
      <c r="AK383" s="213"/>
    </row>
    <row r="384" spans="2:37" ht="65.099999999999994" customHeight="1" x14ac:dyDescent="0.25">
      <c r="B384" s="215">
        <v>1</v>
      </c>
      <c r="C384" s="8" t="s">
        <v>153</v>
      </c>
      <c r="D384" s="88"/>
      <c r="E384" s="56"/>
      <c r="F384" s="56"/>
      <c r="G384" s="56"/>
      <c r="H384" s="20" t="s">
        <v>42</v>
      </c>
      <c r="I384" s="20" t="s">
        <v>96</v>
      </c>
      <c r="J384" s="57" t="s">
        <v>18</v>
      </c>
      <c r="K384" s="89"/>
      <c r="L384" s="89"/>
      <c r="M384" s="90" t="s">
        <v>383</v>
      </c>
      <c r="N384" s="90" t="s">
        <v>981</v>
      </c>
      <c r="O384" s="27">
        <f t="shared" si="67"/>
        <v>353441</v>
      </c>
      <c r="P384" s="61">
        <v>353441</v>
      </c>
      <c r="Q384" s="62"/>
      <c r="R384" s="62"/>
      <c r="S384" s="62"/>
      <c r="T384" s="157" t="s">
        <v>332</v>
      </c>
      <c r="U384" s="227">
        <v>1000</v>
      </c>
      <c r="V384" s="92">
        <v>179.99999999999997</v>
      </c>
      <c r="W384" s="92">
        <v>220</v>
      </c>
      <c r="X384" s="93">
        <v>400</v>
      </c>
      <c r="AI384" s="213"/>
      <c r="AJ384" s="213"/>
      <c r="AK384" s="213"/>
    </row>
    <row r="385" spans="2:37" ht="65.099999999999994" customHeight="1" x14ac:dyDescent="0.25">
      <c r="B385" s="215">
        <v>1</v>
      </c>
      <c r="C385" s="8" t="s">
        <v>153</v>
      </c>
      <c r="D385" s="88"/>
      <c r="E385" s="56"/>
      <c r="F385" s="56"/>
      <c r="G385" s="56"/>
      <c r="H385" s="20" t="s">
        <v>42</v>
      </c>
      <c r="I385" s="20" t="s">
        <v>96</v>
      </c>
      <c r="J385" s="57" t="s">
        <v>18</v>
      </c>
      <c r="K385" s="89"/>
      <c r="L385" s="89"/>
      <c r="M385" s="90" t="s">
        <v>384</v>
      </c>
      <c r="N385" s="90" t="s">
        <v>982</v>
      </c>
      <c r="O385" s="27">
        <f t="shared" si="67"/>
        <v>642620</v>
      </c>
      <c r="P385" s="61">
        <v>642620</v>
      </c>
      <c r="Q385" s="62"/>
      <c r="R385" s="62"/>
      <c r="S385" s="62"/>
      <c r="T385" s="157" t="s">
        <v>332</v>
      </c>
      <c r="U385" s="227">
        <v>550</v>
      </c>
      <c r="V385" s="92">
        <v>98.999999999999986</v>
      </c>
      <c r="W385" s="92">
        <v>121</v>
      </c>
      <c r="X385" s="93">
        <v>220</v>
      </c>
      <c r="AI385" s="213"/>
      <c r="AJ385" s="213"/>
      <c r="AK385" s="213"/>
    </row>
    <row r="386" spans="2:37" ht="65.099999999999994" customHeight="1" x14ac:dyDescent="0.25">
      <c r="B386" s="215">
        <v>1</v>
      </c>
      <c r="C386" s="8" t="s">
        <v>153</v>
      </c>
      <c r="D386" s="88"/>
      <c r="E386" s="56"/>
      <c r="F386" s="56"/>
      <c r="G386" s="56"/>
      <c r="H386" s="20" t="s">
        <v>42</v>
      </c>
      <c r="I386" s="20" t="s">
        <v>96</v>
      </c>
      <c r="J386" s="57" t="s">
        <v>18</v>
      </c>
      <c r="K386" s="89"/>
      <c r="L386" s="89"/>
      <c r="M386" s="90" t="s">
        <v>385</v>
      </c>
      <c r="N386" s="90" t="s">
        <v>983</v>
      </c>
      <c r="O386" s="27">
        <f t="shared" si="67"/>
        <v>514096</v>
      </c>
      <c r="P386" s="61">
        <v>514096</v>
      </c>
      <c r="Q386" s="62"/>
      <c r="R386" s="62"/>
      <c r="S386" s="62"/>
      <c r="T386" s="157" t="s">
        <v>332</v>
      </c>
      <c r="U386" s="227">
        <v>600</v>
      </c>
      <c r="V386" s="92">
        <v>108</v>
      </c>
      <c r="W386" s="92">
        <v>132</v>
      </c>
      <c r="X386" s="93">
        <v>240</v>
      </c>
      <c r="AI386" s="213"/>
      <c r="AJ386" s="213"/>
      <c r="AK386" s="213"/>
    </row>
    <row r="387" spans="2:37" ht="65.099999999999994" customHeight="1" x14ac:dyDescent="0.25">
      <c r="B387" s="215">
        <v>1</v>
      </c>
      <c r="C387" s="8" t="s">
        <v>153</v>
      </c>
      <c r="D387" s="88"/>
      <c r="E387" s="56"/>
      <c r="F387" s="56"/>
      <c r="G387" s="56"/>
      <c r="H387" s="20" t="s">
        <v>42</v>
      </c>
      <c r="I387" s="20" t="s">
        <v>96</v>
      </c>
      <c r="J387" s="57" t="s">
        <v>18</v>
      </c>
      <c r="K387" s="89"/>
      <c r="L387" s="89"/>
      <c r="M387" s="90" t="s">
        <v>386</v>
      </c>
      <c r="N387" s="90" t="s">
        <v>973</v>
      </c>
      <c r="O387" s="27">
        <f t="shared" si="67"/>
        <v>385572</v>
      </c>
      <c r="P387" s="61">
        <v>385572</v>
      </c>
      <c r="Q387" s="62"/>
      <c r="R387" s="62"/>
      <c r="S387" s="62"/>
      <c r="T387" s="157" t="s">
        <v>332</v>
      </c>
      <c r="U387" s="227">
        <v>650</v>
      </c>
      <c r="V387" s="92">
        <v>117</v>
      </c>
      <c r="W387" s="92">
        <v>143</v>
      </c>
      <c r="X387" s="93">
        <v>260</v>
      </c>
      <c r="AI387" s="213"/>
      <c r="AJ387" s="213"/>
      <c r="AK387" s="213"/>
    </row>
    <row r="388" spans="2:37" ht="65.099999999999994" customHeight="1" x14ac:dyDescent="0.25">
      <c r="B388" s="215">
        <v>1</v>
      </c>
      <c r="C388" s="8" t="s">
        <v>153</v>
      </c>
      <c r="D388" s="88"/>
      <c r="E388" s="56"/>
      <c r="F388" s="56"/>
      <c r="G388" s="56"/>
      <c r="H388" s="20" t="s">
        <v>42</v>
      </c>
      <c r="I388" s="20" t="s">
        <v>96</v>
      </c>
      <c r="J388" s="57" t="s">
        <v>18</v>
      </c>
      <c r="K388" s="89"/>
      <c r="L388" s="89"/>
      <c r="M388" s="90" t="s">
        <v>387</v>
      </c>
      <c r="N388" s="90" t="s">
        <v>984</v>
      </c>
      <c r="O388" s="27">
        <f t="shared" si="67"/>
        <v>385572</v>
      </c>
      <c r="P388" s="61">
        <v>385572</v>
      </c>
      <c r="Q388" s="62"/>
      <c r="R388" s="62"/>
      <c r="S388" s="62"/>
      <c r="T388" s="157" t="s">
        <v>332</v>
      </c>
      <c r="U388" s="227">
        <v>600</v>
      </c>
      <c r="V388" s="92">
        <v>108</v>
      </c>
      <c r="W388" s="92">
        <v>132</v>
      </c>
      <c r="X388" s="93">
        <v>240</v>
      </c>
      <c r="AI388" s="213"/>
      <c r="AJ388" s="213"/>
      <c r="AK388" s="213"/>
    </row>
    <row r="389" spans="2:37" ht="65.099999999999994" customHeight="1" x14ac:dyDescent="0.25">
      <c r="B389" s="215">
        <v>1</v>
      </c>
      <c r="C389" s="8" t="s">
        <v>153</v>
      </c>
      <c r="D389" s="88"/>
      <c r="E389" s="56"/>
      <c r="F389" s="56"/>
      <c r="G389" s="56"/>
      <c r="H389" s="20" t="s">
        <v>42</v>
      </c>
      <c r="I389" s="20" t="s">
        <v>96</v>
      </c>
      <c r="J389" s="57" t="s">
        <v>18</v>
      </c>
      <c r="K389" s="89"/>
      <c r="L389" s="89"/>
      <c r="M389" s="90" t="s">
        <v>388</v>
      </c>
      <c r="N389" s="90" t="s">
        <v>984</v>
      </c>
      <c r="O389" s="27">
        <f t="shared" si="67"/>
        <v>449834</v>
      </c>
      <c r="P389" s="61">
        <v>449834</v>
      </c>
      <c r="Q389" s="62"/>
      <c r="R389" s="62"/>
      <c r="S389" s="62"/>
      <c r="T389" s="157" t="s">
        <v>332</v>
      </c>
      <c r="U389" s="227">
        <v>600</v>
      </c>
      <c r="V389" s="92">
        <v>108</v>
      </c>
      <c r="W389" s="92">
        <v>132</v>
      </c>
      <c r="X389" s="93">
        <v>240</v>
      </c>
      <c r="AI389" s="213"/>
      <c r="AJ389" s="213"/>
      <c r="AK389" s="213"/>
    </row>
    <row r="390" spans="2:37" ht="65.099999999999994" customHeight="1" x14ac:dyDescent="0.25">
      <c r="B390" s="215">
        <v>1</v>
      </c>
      <c r="C390" s="8" t="s">
        <v>153</v>
      </c>
      <c r="D390" s="88"/>
      <c r="E390" s="56"/>
      <c r="F390" s="56"/>
      <c r="G390" s="56"/>
      <c r="H390" s="20" t="s">
        <v>42</v>
      </c>
      <c r="I390" s="20" t="s">
        <v>96</v>
      </c>
      <c r="J390" s="57" t="s">
        <v>18</v>
      </c>
      <c r="K390" s="89"/>
      <c r="L390" s="89"/>
      <c r="M390" s="90" t="s">
        <v>389</v>
      </c>
      <c r="N390" s="90" t="s">
        <v>984</v>
      </c>
      <c r="O390" s="27">
        <f t="shared" si="67"/>
        <v>514096</v>
      </c>
      <c r="P390" s="61">
        <v>514096</v>
      </c>
      <c r="Q390" s="62"/>
      <c r="R390" s="62"/>
      <c r="S390" s="62"/>
      <c r="T390" s="157" t="s">
        <v>332</v>
      </c>
      <c r="U390" s="227">
        <v>600</v>
      </c>
      <c r="V390" s="92">
        <v>108</v>
      </c>
      <c r="W390" s="92">
        <v>132</v>
      </c>
      <c r="X390" s="93">
        <v>240</v>
      </c>
      <c r="AI390" s="213"/>
      <c r="AJ390" s="213"/>
      <c r="AK390" s="213"/>
    </row>
    <row r="391" spans="2:37" ht="65.099999999999994" customHeight="1" x14ac:dyDescent="0.25">
      <c r="B391" s="215">
        <v>1</v>
      </c>
      <c r="C391" s="8" t="s">
        <v>153</v>
      </c>
      <c r="D391" s="88"/>
      <c r="E391" s="56"/>
      <c r="F391" s="56"/>
      <c r="G391" s="56"/>
      <c r="H391" s="20" t="s">
        <v>42</v>
      </c>
      <c r="I391" s="20" t="s">
        <v>96</v>
      </c>
      <c r="J391" s="57" t="s">
        <v>18</v>
      </c>
      <c r="K391" s="89"/>
      <c r="L391" s="89"/>
      <c r="M391" s="90" t="s">
        <v>390</v>
      </c>
      <c r="N391" s="90" t="s">
        <v>984</v>
      </c>
      <c r="O391" s="27">
        <f t="shared" si="67"/>
        <v>385572</v>
      </c>
      <c r="P391" s="61">
        <v>385572</v>
      </c>
      <c r="Q391" s="62"/>
      <c r="R391" s="62"/>
      <c r="S391" s="62"/>
      <c r="T391" s="157" t="s">
        <v>332</v>
      </c>
      <c r="U391" s="227">
        <v>800</v>
      </c>
      <c r="V391" s="92">
        <v>144</v>
      </c>
      <c r="W391" s="92">
        <v>176</v>
      </c>
      <c r="X391" s="93">
        <v>320</v>
      </c>
      <c r="AI391" s="213"/>
      <c r="AJ391" s="213"/>
      <c r="AK391" s="213"/>
    </row>
    <row r="392" spans="2:37" ht="65.099999999999994" customHeight="1" x14ac:dyDescent="0.25">
      <c r="B392" s="215">
        <v>1</v>
      </c>
      <c r="C392" s="8" t="s">
        <v>153</v>
      </c>
      <c r="D392" s="88"/>
      <c r="E392" s="56"/>
      <c r="F392" s="56"/>
      <c r="G392" s="56"/>
      <c r="H392" s="20" t="s">
        <v>42</v>
      </c>
      <c r="I392" s="20" t="s">
        <v>96</v>
      </c>
      <c r="J392" s="57" t="s">
        <v>18</v>
      </c>
      <c r="K392" s="89"/>
      <c r="L392" s="89"/>
      <c r="M392" s="90" t="s">
        <v>391</v>
      </c>
      <c r="N392" s="90" t="s">
        <v>983</v>
      </c>
      <c r="O392" s="27">
        <f t="shared" si="67"/>
        <v>642620</v>
      </c>
      <c r="P392" s="61">
        <v>642620</v>
      </c>
      <c r="Q392" s="62"/>
      <c r="R392" s="62"/>
      <c r="S392" s="62"/>
      <c r="T392" s="157" t="s">
        <v>332</v>
      </c>
      <c r="U392" s="227">
        <v>650</v>
      </c>
      <c r="V392" s="92">
        <v>117</v>
      </c>
      <c r="W392" s="92">
        <v>143</v>
      </c>
      <c r="X392" s="93">
        <v>260</v>
      </c>
      <c r="AI392" s="213"/>
      <c r="AJ392" s="213"/>
      <c r="AK392" s="213"/>
    </row>
    <row r="393" spans="2:37" ht="65.099999999999994" customHeight="1" x14ac:dyDescent="0.25">
      <c r="B393" s="215">
        <v>1</v>
      </c>
      <c r="C393" s="8" t="s">
        <v>153</v>
      </c>
      <c r="D393" s="88"/>
      <c r="E393" s="56"/>
      <c r="F393" s="56"/>
      <c r="G393" s="56"/>
      <c r="H393" s="20" t="s">
        <v>42</v>
      </c>
      <c r="I393" s="20" t="s">
        <v>96</v>
      </c>
      <c r="J393" s="57" t="s">
        <v>18</v>
      </c>
      <c r="K393" s="89"/>
      <c r="L393" s="89"/>
      <c r="M393" s="90" t="s">
        <v>392</v>
      </c>
      <c r="N393" s="90" t="s">
        <v>985</v>
      </c>
      <c r="O393" s="27">
        <f t="shared" si="67"/>
        <v>353441</v>
      </c>
      <c r="P393" s="61">
        <v>353441</v>
      </c>
      <c r="Q393" s="62"/>
      <c r="R393" s="62"/>
      <c r="S393" s="62"/>
      <c r="T393" s="157" t="s">
        <v>332</v>
      </c>
      <c r="U393" s="227">
        <v>600</v>
      </c>
      <c r="V393" s="92">
        <v>108</v>
      </c>
      <c r="W393" s="92">
        <v>132</v>
      </c>
      <c r="X393" s="93">
        <v>240</v>
      </c>
      <c r="AI393" s="213"/>
      <c r="AJ393" s="213"/>
      <c r="AK393" s="213"/>
    </row>
    <row r="394" spans="2:37" ht="65.099999999999994" customHeight="1" x14ac:dyDescent="0.25">
      <c r="B394" s="215">
        <v>1</v>
      </c>
      <c r="C394" s="8" t="s">
        <v>153</v>
      </c>
      <c r="D394" s="88"/>
      <c r="E394" s="56"/>
      <c r="F394" s="56"/>
      <c r="G394" s="56"/>
      <c r="H394" s="20" t="s">
        <v>42</v>
      </c>
      <c r="I394" s="20" t="s">
        <v>96</v>
      </c>
      <c r="J394" s="57" t="s">
        <v>18</v>
      </c>
      <c r="K394" s="89"/>
      <c r="L394" s="89"/>
      <c r="M394" s="90" t="s">
        <v>393</v>
      </c>
      <c r="N394" s="90" t="s">
        <v>986</v>
      </c>
      <c r="O394" s="27">
        <f t="shared" si="67"/>
        <v>385572</v>
      </c>
      <c r="P394" s="61">
        <v>385572</v>
      </c>
      <c r="Q394" s="62"/>
      <c r="R394" s="62"/>
      <c r="S394" s="62"/>
      <c r="T394" s="157" t="s">
        <v>332</v>
      </c>
      <c r="U394" s="227">
        <v>600</v>
      </c>
      <c r="V394" s="92">
        <v>108</v>
      </c>
      <c r="W394" s="92">
        <v>132</v>
      </c>
      <c r="X394" s="93">
        <v>240</v>
      </c>
      <c r="AI394" s="213"/>
      <c r="AJ394" s="213"/>
      <c r="AK394" s="213"/>
    </row>
    <row r="395" spans="2:37" ht="65.099999999999994" customHeight="1" x14ac:dyDescent="0.25">
      <c r="B395" s="215">
        <v>1</v>
      </c>
      <c r="C395" s="8" t="s">
        <v>153</v>
      </c>
      <c r="D395" s="88"/>
      <c r="E395" s="56"/>
      <c r="F395" s="56"/>
      <c r="G395" s="56"/>
      <c r="H395" s="20" t="s">
        <v>42</v>
      </c>
      <c r="I395" s="20" t="s">
        <v>96</v>
      </c>
      <c r="J395" s="57" t="s">
        <v>18</v>
      </c>
      <c r="K395" s="89"/>
      <c r="L395" s="89"/>
      <c r="M395" s="90" t="s">
        <v>394</v>
      </c>
      <c r="N395" s="90" t="s">
        <v>979</v>
      </c>
      <c r="O395" s="27">
        <f t="shared" si="67"/>
        <v>321310</v>
      </c>
      <c r="P395" s="61">
        <v>321310</v>
      </c>
      <c r="Q395" s="62"/>
      <c r="R395" s="62"/>
      <c r="S395" s="62"/>
      <c r="T395" s="157" t="s">
        <v>332</v>
      </c>
      <c r="U395" s="219">
        <v>599.22</v>
      </c>
      <c r="V395" s="192">
        <v>107.8596</v>
      </c>
      <c r="W395" s="192">
        <v>131.82839999999999</v>
      </c>
      <c r="X395" s="193">
        <v>239.68800000000002</v>
      </c>
      <c r="AI395" s="213"/>
      <c r="AJ395" s="213"/>
      <c r="AK395" s="213"/>
    </row>
    <row r="396" spans="2:37" ht="65.099999999999994" customHeight="1" x14ac:dyDescent="0.25">
      <c r="B396" s="215">
        <v>1</v>
      </c>
      <c r="C396" s="8" t="s">
        <v>153</v>
      </c>
      <c r="D396" s="88"/>
      <c r="E396" s="56"/>
      <c r="F396" s="56"/>
      <c r="G396" s="56"/>
      <c r="H396" s="20" t="s">
        <v>42</v>
      </c>
      <c r="I396" s="20" t="s">
        <v>96</v>
      </c>
      <c r="J396" s="57" t="s">
        <v>18</v>
      </c>
      <c r="K396" s="89"/>
      <c r="L396" s="89"/>
      <c r="M396" s="90" t="s">
        <v>395</v>
      </c>
      <c r="N396" s="90" t="s">
        <v>973</v>
      </c>
      <c r="O396" s="27">
        <f t="shared" si="67"/>
        <v>385572</v>
      </c>
      <c r="P396" s="61">
        <v>385572</v>
      </c>
      <c r="Q396" s="62"/>
      <c r="R396" s="62"/>
      <c r="S396" s="62"/>
      <c r="T396" s="157" t="s">
        <v>332</v>
      </c>
      <c r="U396" s="227">
        <v>500</v>
      </c>
      <c r="V396" s="92">
        <v>89.999999999999986</v>
      </c>
      <c r="W396" s="92">
        <v>110</v>
      </c>
      <c r="X396" s="93">
        <v>200</v>
      </c>
      <c r="AI396" s="213"/>
      <c r="AJ396" s="213"/>
      <c r="AK396" s="213"/>
    </row>
    <row r="397" spans="2:37" ht="65.099999999999994" customHeight="1" x14ac:dyDescent="0.25">
      <c r="B397" s="215">
        <v>1</v>
      </c>
      <c r="C397" s="8" t="s">
        <v>153</v>
      </c>
      <c r="D397" s="88"/>
      <c r="E397" s="56"/>
      <c r="F397" s="56"/>
      <c r="G397" s="56"/>
      <c r="H397" s="20" t="s">
        <v>42</v>
      </c>
      <c r="I397" s="20" t="s">
        <v>96</v>
      </c>
      <c r="J397" s="57" t="s">
        <v>18</v>
      </c>
      <c r="K397" s="89"/>
      <c r="L397" s="89"/>
      <c r="M397" s="90" t="s">
        <v>396</v>
      </c>
      <c r="N397" s="90" t="s">
        <v>973</v>
      </c>
      <c r="O397" s="27">
        <f t="shared" si="67"/>
        <v>514096</v>
      </c>
      <c r="P397" s="61">
        <v>514096</v>
      </c>
      <c r="Q397" s="62"/>
      <c r="R397" s="62"/>
      <c r="S397" s="62"/>
      <c r="T397" s="157" t="s">
        <v>332</v>
      </c>
      <c r="U397" s="227">
        <v>500</v>
      </c>
      <c r="V397" s="92">
        <v>89.999999999999986</v>
      </c>
      <c r="W397" s="92">
        <v>110</v>
      </c>
      <c r="X397" s="93">
        <v>200</v>
      </c>
      <c r="AI397" s="213"/>
      <c r="AJ397" s="213"/>
      <c r="AK397" s="213"/>
    </row>
    <row r="398" spans="2:37" ht="65.099999999999994" customHeight="1" x14ac:dyDescent="0.25">
      <c r="B398" s="215">
        <v>1</v>
      </c>
      <c r="C398" s="8" t="s">
        <v>153</v>
      </c>
      <c r="D398" s="88"/>
      <c r="E398" s="56"/>
      <c r="F398" s="56"/>
      <c r="G398" s="56"/>
      <c r="H398" s="20" t="s">
        <v>42</v>
      </c>
      <c r="I398" s="20" t="s">
        <v>96</v>
      </c>
      <c r="J398" s="57" t="s">
        <v>18</v>
      </c>
      <c r="K398" s="89"/>
      <c r="L398" s="89"/>
      <c r="M398" s="90" t="s">
        <v>397</v>
      </c>
      <c r="N398" s="90" t="s">
        <v>985</v>
      </c>
      <c r="O398" s="27">
        <f t="shared" si="67"/>
        <v>321310</v>
      </c>
      <c r="P398" s="61">
        <v>321310</v>
      </c>
      <c r="Q398" s="62"/>
      <c r="R398" s="62"/>
      <c r="S398" s="62"/>
      <c r="T398" s="157" t="s">
        <v>332</v>
      </c>
      <c r="U398" s="227">
        <v>500</v>
      </c>
      <c r="V398" s="92">
        <v>89.999999999999986</v>
      </c>
      <c r="W398" s="92">
        <v>110</v>
      </c>
      <c r="X398" s="93">
        <v>200</v>
      </c>
      <c r="AI398" s="213"/>
      <c r="AJ398" s="213"/>
      <c r="AK398" s="213"/>
    </row>
    <row r="399" spans="2:37" ht="65.099999999999994" customHeight="1" x14ac:dyDescent="0.25">
      <c r="B399" s="215">
        <v>1</v>
      </c>
      <c r="C399" s="8" t="s">
        <v>153</v>
      </c>
      <c r="D399" s="88"/>
      <c r="E399" s="56"/>
      <c r="F399" s="56"/>
      <c r="G399" s="56"/>
      <c r="H399" s="20" t="s">
        <v>42</v>
      </c>
      <c r="I399" s="20" t="s">
        <v>96</v>
      </c>
      <c r="J399" s="57" t="s">
        <v>18</v>
      </c>
      <c r="K399" s="89"/>
      <c r="L399" s="89"/>
      <c r="M399" s="90" t="s">
        <v>398</v>
      </c>
      <c r="N399" s="90" t="s">
        <v>985</v>
      </c>
      <c r="O399" s="27">
        <f t="shared" si="67"/>
        <v>385572</v>
      </c>
      <c r="P399" s="61">
        <v>385572</v>
      </c>
      <c r="Q399" s="62"/>
      <c r="R399" s="62"/>
      <c r="S399" s="62"/>
      <c r="T399" s="157" t="s">
        <v>332</v>
      </c>
      <c r="U399" s="227">
        <v>563</v>
      </c>
      <c r="V399" s="92">
        <v>101.33999999999999</v>
      </c>
      <c r="W399" s="92">
        <v>123.85999999999999</v>
      </c>
      <c r="X399" s="93">
        <v>225.2</v>
      </c>
      <c r="AI399" s="213"/>
      <c r="AJ399" s="213"/>
      <c r="AK399" s="213"/>
    </row>
    <row r="400" spans="2:37" ht="65.099999999999994" customHeight="1" x14ac:dyDescent="0.25">
      <c r="B400" s="215">
        <v>1</v>
      </c>
      <c r="C400" s="8" t="s">
        <v>153</v>
      </c>
      <c r="D400" s="88"/>
      <c r="E400" s="56"/>
      <c r="F400" s="56"/>
      <c r="G400" s="56"/>
      <c r="H400" s="20" t="s">
        <v>42</v>
      </c>
      <c r="I400" s="20" t="s">
        <v>96</v>
      </c>
      <c r="J400" s="57" t="s">
        <v>18</v>
      </c>
      <c r="K400" s="89"/>
      <c r="L400" s="89"/>
      <c r="M400" s="90" t="s">
        <v>399</v>
      </c>
      <c r="N400" s="90" t="s">
        <v>987</v>
      </c>
      <c r="O400" s="27">
        <f t="shared" ref="O400" si="68">P400</f>
        <v>385574.50621800002</v>
      </c>
      <c r="P400" s="61">
        <v>385574.50621800002</v>
      </c>
      <c r="Q400" s="62"/>
      <c r="R400" s="62"/>
      <c r="S400" s="62"/>
      <c r="T400" s="157" t="s">
        <v>332</v>
      </c>
      <c r="U400" s="227">
        <v>1000</v>
      </c>
      <c r="V400" s="92">
        <v>179.99999999999997</v>
      </c>
      <c r="W400" s="92">
        <v>220</v>
      </c>
      <c r="X400" s="93">
        <v>400</v>
      </c>
      <c r="AI400" s="213"/>
      <c r="AJ400" s="213"/>
      <c r="AK400" s="213"/>
    </row>
    <row r="401" spans="2:37" ht="12.75" customHeight="1" x14ac:dyDescent="0.25">
      <c r="C401" s="8" t="s">
        <v>153</v>
      </c>
      <c r="D401" s="88"/>
      <c r="E401" s="56"/>
      <c r="F401" s="56"/>
      <c r="G401" s="56"/>
      <c r="H401" s="20"/>
      <c r="I401" s="20"/>
      <c r="J401" s="57"/>
      <c r="K401" s="89"/>
      <c r="L401" s="89"/>
      <c r="M401" s="90"/>
      <c r="N401" s="90"/>
      <c r="O401" s="95"/>
      <c r="P401" s="61"/>
      <c r="Q401" s="62"/>
      <c r="R401" s="62"/>
      <c r="S401" s="62"/>
      <c r="T401" s="157"/>
      <c r="U401" s="219"/>
      <c r="V401" s="192"/>
      <c r="W401" s="192"/>
      <c r="X401" s="193"/>
      <c r="AI401" s="213"/>
      <c r="AJ401" s="213"/>
      <c r="AK401" s="213"/>
    </row>
    <row r="402" spans="2:37" ht="65.099999999999994" customHeight="1" x14ac:dyDescent="0.25">
      <c r="B402" s="215">
        <v>1</v>
      </c>
      <c r="C402" s="8" t="s">
        <v>153</v>
      </c>
      <c r="D402" s="88"/>
      <c r="E402" s="56"/>
      <c r="F402" s="56"/>
      <c r="G402" s="56"/>
      <c r="H402" s="20" t="s">
        <v>42</v>
      </c>
      <c r="I402" s="20" t="s">
        <v>96</v>
      </c>
      <c r="J402" s="57" t="s">
        <v>18</v>
      </c>
      <c r="K402" s="89"/>
      <c r="L402" s="89"/>
      <c r="M402" s="90" t="s">
        <v>420</v>
      </c>
      <c r="N402" s="90" t="s">
        <v>447</v>
      </c>
      <c r="O402" s="27">
        <f t="shared" ref="O402:O441" si="69">P402</f>
        <v>471632.53</v>
      </c>
      <c r="P402" s="61">
        <v>471632.53</v>
      </c>
      <c r="Q402" s="62"/>
      <c r="R402" s="62"/>
      <c r="S402" s="62"/>
      <c r="T402" s="157" t="s">
        <v>332</v>
      </c>
      <c r="U402" s="227">
        <v>650</v>
      </c>
      <c r="V402" s="92">
        <v>117</v>
      </c>
      <c r="W402" s="92">
        <v>143</v>
      </c>
      <c r="X402" s="93">
        <v>260</v>
      </c>
      <c r="AI402" s="213"/>
      <c r="AJ402" s="213"/>
      <c r="AK402" s="213"/>
    </row>
    <row r="403" spans="2:37" ht="65.099999999999994" customHeight="1" x14ac:dyDescent="0.25">
      <c r="B403" s="215">
        <v>1</v>
      </c>
      <c r="C403" s="8" t="s">
        <v>153</v>
      </c>
      <c r="D403" s="88"/>
      <c r="E403" s="56"/>
      <c r="F403" s="56"/>
      <c r="G403" s="56"/>
      <c r="H403" s="20" t="s">
        <v>42</v>
      </c>
      <c r="I403" s="20" t="s">
        <v>96</v>
      </c>
      <c r="J403" s="57" t="s">
        <v>18</v>
      </c>
      <c r="K403" s="89"/>
      <c r="L403" s="89"/>
      <c r="M403" s="90" t="s">
        <v>432</v>
      </c>
      <c r="N403" s="90" t="s">
        <v>447</v>
      </c>
      <c r="O403" s="27">
        <f t="shared" si="69"/>
        <v>362794.25</v>
      </c>
      <c r="P403" s="61">
        <v>362794.25</v>
      </c>
      <c r="Q403" s="62"/>
      <c r="R403" s="62"/>
      <c r="S403" s="62"/>
      <c r="T403" s="157" t="s">
        <v>332</v>
      </c>
      <c r="U403" s="227">
        <v>500</v>
      </c>
      <c r="V403" s="92">
        <v>89.999999999999986</v>
      </c>
      <c r="W403" s="92">
        <v>110</v>
      </c>
      <c r="X403" s="93">
        <v>200</v>
      </c>
      <c r="AI403" s="213"/>
      <c r="AJ403" s="213"/>
      <c r="AK403" s="213"/>
    </row>
    <row r="404" spans="2:37" ht="65.099999999999994" customHeight="1" x14ac:dyDescent="0.25">
      <c r="B404" s="215">
        <v>1</v>
      </c>
      <c r="C404" s="8" t="s">
        <v>153</v>
      </c>
      <c r="D404" s="88"/>
      <c r="E404" s="56"/>
      <c r="F404" s="56"/>
      <c r="G404" s="56"/>
      <c r="H404" s="20" t="s">
        <v>42</v>
      </c>
      <c r="I404" s="20" t="s">
        <v>96</v>
      </c>
      <c r="J404" s="57" t="s">
        <v>18</v>
      </c>
      <c r="K404" s="89"/>
      <c r="L404" s="89"/>
      <c r="M404" s="90" t="s">
        <v>436</v>
      </c>
      <c r="N404" s="90" t="s">
        <v>232</v>
      </c>
      <c r="O404" s="27">
        <f t="shared" si="69"/>
        <v>471262.47</v>
      </c>
      <c r="P404" s="61">
        <v>471262.47</v>
      </c>
      <c r="Q404" s="62"/>
      <c r="R404" s="62"/>
      <c r="S404" s="62"/>
      <c r="T404" s="157" t="s">
        <v>332</v>
      </c>
      <c r="U404" s="219">
        <v>649.49</v>
      </c>
      <c r="V404" s="192">
        <v>116.90819999999999</v>
      </c>
      <c r="W404" s="192">
        <v>142.8878</v>
      </c>
      <c r="X404" s="193">
        <v>259.79599999999999</v>
      </c>
      <c r="AI404" s="213"/>
      <c r="AJ404" s="213"/>
      <c r="AK404" s="213"/>
    </row>
    <row r="405" spans="2:37" ht="65.099999999999994" customHeight="1" x14ac:dyDescent="0.25">
      <c r="B405" s="215">
        <v>1</v>
      </c>
      <c r="C405" s="8" t="s">
        <v>153</v>
      </c>
      <c r="D405" s="88"/>
      <c r="E405" s="56"/>
      <c r="F405" s="56"/>
      <c r="G405" s="56"/>
      <c r="H405" s="20" t="s">
        <v>42</v>
      </c>
      <c r="I405" s="20" t="s">
        <v>96</v>
      </c>
      <c r="J405" s="57" t="s">
        <v>18</v>
      </c>
      <c r="K405" s="89"/>
      <c r="L405" s="89"/>
      <c r="M405" s="90" t="s">
        <v>421</v>
      </c>
      <c r="N405" s="90" t="s">
        <v>232</v>
      </c>
      <c r="O405" s="27">
        <f t="shared" si="69"/>
        <v>362794.25</v>
      </c>
      <c r="P405" s="61">
        <v>362794.25</v>
      </c>
      <c r="Q405" s="62"/>
      <c r="R405" s="62"/>
      <c r="S405" s="62"/>
      <c r="T405" s="157" t="s">
        <v>332</v>
      </c>
      <c r="U405" s="227">
        <v>500</v>
      </c>
      <c r="V405" s="92">
        <v>89.999999999999986</v>
      </c>
      <c r="W405" s="92">
        <v>110</v>
      </c>
      <c r="X405" s="93">
        <v>200</v>
      </c>
      <c r="AI405" s="213"/>
      <c r="AJ405" s="213"/>
      <c r="AK405" s="213"/>
    </row>
    <row r="406" spans="2:37" ht="65.099999999999994" customHeight="1" x14ac:dyDescent="0.25">
      <c r="B406" s="215">
        <v>1</v>
      </c>
      <c r="C406" s="8" t="s">
        <v>153</v>
      </c>
      <c r="D406" s="88"/>
      <c r="E406" s="56"/>
      <c r="F406" s="56"/>
      <c r="G406" s="56"/>
      <c r="H406" s="20" t="s">
        <v>42</v>
      </c>
      <c r="I406" s="20" t="s">
        <v>96</v>
      </c>
      <c r="J406" s="57" t="s">
        <v>18</v>
      </c>
      <c r="K406" s="89"/>
      <c r="L406" s="89"/>
      <c r="M406" s="90" t="s">
        <v>422</v>
      </c>
      <c r="N406" s="90" t="s">
        <v>232</v>
      </c>
      <c r="O406" s="27">
        <f t="shared" si="69"/>
        <v>362794.25</v>
      </c>
      <c r="P406" s="61">
        <v>362794.25</v>
      </c>
      <c r="Q406" s="62"/>
      <c r="R406" s="62"/>
      <c r="S406" s="62"/>
      <c r="T406" s="157" t="s">
        <v>332</v>
      </c>
      <c r="U406" s="227">
        <v>500</v>
      </c>
      <c r="V406" s="92">
        <v>89.999999999999986</v>
      </c>
      <c r="W406" s="92">
        <v>110</v>
      </c>
      <c r="X406" s="93">
        <v>200</v>
      </c>
      <c r="AI406" s="213"/>
      <c r="AJ406" s="213"/>
      <c r="AK406" s="213"/>
    </row>
    <row r="407" spans="2:37" ht="65.099999999999994" customHeight="1" x14ac:dyDescent="0.25">
      <c r="B407" s="215">
        <v>1</v>
      </c>
      <c r="C407" s="8" t="s">
        <v>153</v>
      </c>
      <c r="D407" s="88"/>
      <c r="E407" s="56"/>
      <c r="F407" s="56"/>
      <c r="G407" s="56"/>
      <c r="H407" s="20" t="s">
        <v>42</v>
      </c>
      <c r="I407" s="20" t="s">
        <v>96</v>
      </c>
      <c r="J407" s="57" t="s">
        <v>18</v>
      </c>
      <c r="K407" s="89"/>
      <c r="L407" s="89"/>
      <c r="M407" s="90" t="s">
        <v>408</v>
      </c>
      <c r="N407" s="90" t="s">
        <v>127</v>
      </c>
      <c r="O407" s="27">
        <f t="shared" si="69"/>
        <v>580470.80000000005</v>
      </c>
      <c r="P407" s="61">
        <v>580470.80000000005</v>
      </c>
      <c r="Q407" s="62"/>
      <c r="R407" s="62"/>
      <c r="S407" s="62"/>
      <c r="T407" s="157" t="s">
        <v>332</v>
      </c>
      <c r="U407" s="227">
        <v>800</v>
      </c>
      <c r="V407" s="92">
        <v>144</v>
      </c>
      <c r="W407" s="92">
        <v>176</v>
      </c>
      <c r="X407" s="93">
        <v>320</v>
      </c>
      <c r="AI407" s="213"/>
      <c r="AJ407" s="213"/>
      <c r="AK407" s="213"/>
    </row>
    <row r="408" spans="2:37" ht="65.099999999999994" customHeight="1" x14ac:dyDescent="0.25">
      <c r="B408" s="215">
        <v>1</v>
      </c>
      <c r="C408" s="8" t="s">
        <v>153</v>
      </c>
      <c r="D408" s="88"/>
      <c r="E408" s="56"/>
      <c r="F408" s="56"/>
      <c r="G408" s="56"/>
      <c r="H408" s="20" t="s">
        <v>42</v>
      </c>
      <c r="I408" s="20" t="s">
        <v>96</v>
      </c>
      <c r="J408" s="57" t="s">
        <v>18</v>
      </c>
      <c r="K408" s="89"/>
      <c r="L408" s="89"/>
      <c r="M408" s="90" t="s">
        <v>414</v>
      </c>
      <c r="N408" s="90" t="s">
        <v>127</v>
      </c>
      <c r="O408" s="27">
        <f t="shared" si="69"/>
        <v>507911.95</v>
      </c>
      <c r="P408" s="61">
        <v>507911.95</v>
      </c>
      <c r="Q408" s="62"/>
      <c r="R408" s="62"/>
      <c r="S408" s="62"/>
      <c r="T408" s="157" t="s">
        <v>332</v>
      </c>
      <c r="U408" s="227">
        <v>700</v>
      </c>
      <c r="V408" s="92">
        <v>126</v>
      </c>
      <c r="W408" s="92">
        <v>154</v>
      </c>
      <c r="X408" s="93">
        <v>280</v>
      </c>
      <c r="AI408" s="213"/>
      <c r="AJ408" s="213"/>
      <c r="AK408" s="213"/>
    </row>
    <row r="409" spans="2:37" ht="65.099999999999994" customHeight="1" x14ac:dyDescent="0.25">
      <c r="B409" s="215">
        <v>1</v>
      </c>
      <c r="C409" s="8" t="s">
        <v>153</v>
      </c>
      <c r="D409" s="88"/>
      <c r="E409" s="56"/>
      <c r="F409" s="56"/>
      <c r="G409" s="56"/>
      <c r="H409" s="20" t="s">
        <v>42</v>
      </c>
      <c r="I409" s="20" t="s">
        <v>96</v>
      </c>
      <c r="J409" s="57" t="s">
        <v>18</v>
      </c>
      <c r="K409" s="89"/>
      <c r="L409" s="89"/>
      <c r="M409" s="90" t="s">
        <v>415</v>
      </c>
      <c r="N409" s="90" t="s">
        <v>127</v>
      </c>
      <c r="O409" s="27">
        <f t="shared" si="69"/>
        <v>725588.5</v>
      </c>
      <c r="P409" s="61">
        <v>725588.5</v>
      </c>
      <c r="Q409" s="62"/>
      <c r="R409" s="62"/>
      <c r="S409" s="62"/>
      <c r="T409" s="157" t="s">
        <v>332</v>
      </c>
      <c r="U409" s="227">
        <v>1000</v>
      </c>
      <c r="V409" s="92">
        <v>179.99999999999997</v>
      </c>
      <c r="W409" s="92">
        <v>220</v>
      </c>
      <c r="X409" s="93">
        <v>400</v>
      </c>
      <c r="AI409" s="213"/>
      <c r="AJ409" s="213"/>
      <c r="AK409" s="213"/>
    </row>
    <row r="410" spans="2:37" ht="65.099999999999994" customHeight="1" x14ac:dyDescent="0.25">
      <c r="B410" s="215">
        <v>1</v>
      </c>
      <c r="C410" s="8" t="s">
        <v>153</v>
      </c>
      <c r="D410" s="88"/>
      <c r="E410" s="56"/>
      <c r="F410" s="56"/>
      <c r="G410" s="56"/>
      <c r="H410" s="20" t="s">
        <v>42</v>
      </c>
      <c r="I410" s="20" t="s">
        <v>96</v>
      </c>
      <c r="J410" s="57" t="s">
        <v>18</v>
      </c>
      <c r="K410" s="89"/>
      <c r="L410" s="89"/>
      <c r="M410" s="90" t="s">
        <v>418</v>
      </c>
      <c r="N410" s="90" t="s">
        <v>127</v>
      </c>
      <c r="O410" s="27">
        <f t="shared" si="69"/>
        <v>507911.95</v>
      </c>
      <c r="P410" s="61">
        <v>507911.95</v>
      </c>
      <c r="Q410" s="62"/>
      <c r="R410" s="62"/>
      <c r="S410" s="62"/>
      <c r="T410" s="157" t="s">
        <v>332</v>
      </c>
      <c r="U410" s="227">
        <v>700</v>
      </c>
      <c r="V410" s="92">
        <v>126</v>
      </c>
      <c r="W410" s="92">
        <v>154</v>
      </c>
      <c r="X410" s="93">
        <v>280</v>
      </c>
      <c r="AI410" s="213"/>
      <c r="AJ410" s="213"/>
      <c r="AK410" s="213"/>
    </row>
    <row r="411" spans="2:37" ht="65.099999999999994" customHeight="1" x14ac:dyDescent="0.25">
      <c r="B411" s="215">
        <v>1</v>
      </c>
      <c r="C411" s="8" t="s">
        <v>153</v>
      </c>
      <c r="D411" s="88"/>
      <c r="E411" s="56"/>
      <c r="F411" s="56"/>
      <c r="G411" s="56"/>
      <c r="H411" s="20" t="s">
        <v>42</v>
      </c>
      <c r="I411" s="20" t="s">
        <v>96</v>
      </c>
      <c r="J411" s="57" t="s">
        <v>18</v>
      </c>
      <c r="K411" s="89"/>
      <c r="L411" s="89"/>
      <c r="M411" s="90" t="s">
        <v>425</v>
      </c>
      <c r="N411" s="90" t="s">
        <v>127</v>
      </c>
      <c r="O411" s="27">
        <f t="shared" si="69"/>
        <v>725588.5</v>
      </c>
      <c r="P411" s="61">
        <v>725588.5</v>
      </c>
      <c r="Q411" s="62"/>
      <c r="R411" s="62"/>
      <c r="S411" s="62"/>
      <c r="T411" s="157" t="s">
        <v>332</v>
      </c>
      <c r="U411" s="227">
        <v>1000</v>
      </c>
      <c r="V411" s="92">
        <v>179.99999999999997</v>
      </c>
      <c r="W411" s="92">
        <v>220</v>
      </c>
      <c r="X411" s="93">
        <v>400</v>
      </c>
      <c r="AI411" s="213"/>
      <c r="AJ411" s="213"/>
      <c r="AK411" s="213"/>
    </row>
    <row r="412" spans="2:37" ht="65.099999999999994" customHeight="1" x14ac:dyDescent="0.25">
      <c r="B412" s="215">
        <v>1</v>
      </c>
      <c r="C412" s="8" t="s">
        <v>153</v>
      </c>
      <c r="D412" s="88"/>
      <c r="E412" s="56"/>
      <c r="F412" s="56"/>
      <c r="G412" s="56"/>
      <c r="H412" s="20" t="s">
        <v>42</v>
      </c>
      <c r="I412" s="20" t="s">
        <v>96</v>
      </c>
      <c r="J412" s="57" t="s">
        <v>18</v>
      </c>
      <c r="K412" s="89"/>
      <c r="L412" s="89"/>
      <c r="M412" s="90" t="s">
        <v>437</v>
      </c>
      <c r="N412" s="90" t="s">
        <v>127</v>
      </c>
      <c r="O412" s="27">
        <f t="shared" si="69"/>
        <v>725588.5</v>
      </c>
      <c r="P412" s="61">
        <v>725588.5</v>
      </c>
      <c r="Q412" s="62"/>
      <c r="R412" s="62"/>
      <c r="S412" s="62"/>
      <c r="T412" s="157" t="s">
        <v>332</v>
      </c>
      <c r="U412" s="227">
        <v>1000</v>
      </c>
      <c r="V412" s="92">
        <v>179.99999999999997</v>
      </c>
      <c r="W412" s="92">
        <v>220</v>
      </c>
      <c r="X412" s="93">
        <v>400</v>
      </c>
      <c r="AI412" s="213"/>
      <c r="AJ412" s="213"/>
      <c r="AK412" s="213"/>
    </row>
    <row r="413" spans="2:37" ht="65.099999999999994" customHeight="1" x14ac:dyDescent="0.25">
      <c r="B413" s="215">
        <v>1</v>
      </c>
      <c r="C413" s="8" t="s">
        <v>153</v>
      </c>
      <c r="D413" s="88"/>
      <c r="E413" s="56"/>
      <c r="F413" s="56"/>
      <c r="G413" s="56"/>
      <c r="H413" s="20" t="s">
        <v>42</v>
      </c>
      <c r="I413" s="20" t="s">
        <v>96</v>
      </c>
      <c r="J413" s="57" t="s">
        <v>18</v>
      </c>
      <c r="K413" s="89"/>
      <c r="L413" s="89"/>
      <c r="M413" s="90" t="s">
        <v>429</v>
      </c>
      <c r="N413" s="90" t="s">
        <v>114</v>
      </c>
      <c r="O413" s="27">
        <f t="shared" si="69"/>
        <v>435353.1</v>
      </c>
      <c r="P413" s="61">
        <v>435353.1</v>
      </c>
      <c r="Q413" s="62"/>
      <c r="R413" s="62"/>
      <c r="S413" s="62"/>
      <c r="T413" s="157" t="s">
        <v>332</v>
      </c>
      <c r="U413" s="227">
        <v>600</v>
      </c>
      <c r="V413" s="92">
        <v>108</v>
      </c>
      <c r="W413" s="92">
        <v>132</v>
      </c>
      <c r="X413" s="93">
        <v>240</v>
      </c>
      <c r="AI413" s="213"/>
      <c r="AJ413" s="213"/>
      <c r="AK413" s="213"/>
    </row>
    <row r="414" spans="2:37" ht="65.099999999999994" customHeight="1" x14ac:dyDescent="0.25">
      <c r="B414" s="215">
        <v>1</v>
      </c>
      <c r="C414" s="8" t="s">
        <v>153</v>
      </c>
      <c r="D414" s="88"/>
      <c r="E414" s="56"/>
      <c r="F414" s="56"/>
      <c r="G414" s="56"/>
      <c r="H414" s="20" t="s">
        <v>42</v>
      </c>
      <c r="I414" s="20" t="s">
        <v>96</v>
      </c>
      <c r="J414" s="57" t="s">
        <v>18</v>
      </c>
      <c r="K414" s="89"/>
      <c r="L414" s="89"/>
      <c r="M414" s="90" t="s">
        <v>405</v>
      </c>
      <c r="N414" s="90" t="s">
        <v>114</v>
      </c>
      <c r="O414" s="27">
        <f t="shared" si="69"/>
        <v>471632.53</v>
      </c>
      <c r="P414" s="61">
        <v>471632.53</v>
      </c>
      <c r="Q414" s="62"/>
      <c r="R414" s="62"/>
      <c r="S414" s="62"/>
      <c r="T414" s="157" t="s">
        <v>332</v>
      </c>
      <c r="U414" s="227">
        <v>650</v>
      </c>
      <c r="V414" s="92">
        <v>117</v>
      </c>
      <c r="W414" s="92">
        <v>143</v>
      </c>
      <c r="X414" s="93">
        <v>260</v>
      </c>
      <c r="AI414" s="213"/>
      <c r="AJ414" s="213"/>
      <c r="AK414" s="213"/>
    </row>
    <row r="415" spans="2:37" ht="65.099999999999994" customHeight="1" x14ac:dyDescent="0.25">
      <c r="B415" s="215">
        <v>1</v>
      </c>
      <c r="C415" s="8" t="s">
        <v>153</v>
      </c>
      <c r="D415" s="88"/>
      <c r="E415" s="56"/>
      <c r="F415" s="56"/>
      <c r="G415" s="56"/>
      <c r="H415" s="20" t="s">
        <v>42</v>
      </c>
      <c r="I415" s="20" t="s">
        <v>96</v>
      </c>
      <c r="J415" s="57" t="s">
        <v>18</v>
      </c>
      <c r="K415" s="89"/>
      <c r="L415" s="89"/>
      <c r="M415" s="90" t="s">
        <v>406</v>
      </c>
      <c r="N415" s="90" t="s">
        <v>114</v>
      </c>
      <c r="O415" s="27">
        <f t="shared" si="69"/>
        <v>435353.1</v>
      </c>
      <c r="P415" s="61">
        <v>435353.1</v>
      </c>
      <c r="Q415" s="62"/>
      <c r="R415" s="62"/>
      <c r="S415" s="62"/>
      <c r="T415" s="157" t="s">
        <v>332</v>
      </c>
      <c r="U415" s="227">
        <v>600</v>
      </c>
      <c r="V415" s="92">
        <v>108</v>
      </c>
      <c r="W415" s="92">
        <v>132</v>
      </c>
      <c r="X415" s="93">
        <v>240</v>
      </c>
      <c r="AI415" s="213"/>
      <c r="AJ415" s="213"/>
      <c r="AK415" s="213"/>
    </row>
    <row r="416" spans="2:37" ht="65.099999999999994" customHeight="1" x14ac:dyDescent="0.25">
      <c r="B416" s="215">
        <v>1</v>
      </c>
      <c r="C416" s="8" t="s">
        <v>153</v>
      </c>
      <c r="D416" s="88"/>
      <c r="E416" s="56"/>
      <c r="F416" s="56"/>
      <c r="G416" s="56"/>
      <c r="H416" s="20" t="s">
        <v>42</v>
      </c>
      <c r="I416" s="20" t="s">
        <v>96</v>
      </c>
      <c r="J416" s="57" t="s">
        <v>18</v>
      </c>
      <c r="K416" s="89"/>
      <c r="L416" s="89"/>
      <c r="M416" s="90" t="s">
        <v>407</v>
      </c>
      <c r="N416" s="90" t="s">
        <v>114</v>
      </c>
      <c r="O416" s="27">
        <f t="shared" si="69"/>
        <v>471632.53</v>
      </c>
      <c r="P416" s="61">
        <v>471632.53</v>
      </c>
      <c r="Q416" s="62"/>
      <c r="R416" s="62"/>
      <c r="S416" s="62"/>
      <c r="T416" s="157" t="s">
        <v>332</v>
      </c>
      <c r="U416" s="227">
        <v>650</v>
      </c>
      <c r="V416" s="92">
        <v>117</v>
      </c>
      <c r="W416" s="92">
        <v>143</v>
      </c>
      <c r="X416" s="93">
        <v>260</v>
      </c>
      <c r="AI416" s="213"/>
      <c r="AJ416" s="213"/>
      <c r="AK416" s="213"/>
    </row>
    <row r="417" spans="2:37" ht="65.099999999999994" customHeight="1" x14ac:dyDescent="0.25">
      <c r="B417" s="215">
        <v>1</v>
      </c>
      <c r="C417" s="8" t="s">
        <v>153</v>
      </c>
      <c r="D417" s="88"/>
      <c r="E417" s="56"/>
      <c r="F417" s="56"/>
      <c r="G417" s="56"/>
      <c r="H417" s="20" t="s">
        <v>42</v>
      </c>
      <c r="I417" s="20" t="s">
        <v>96</v>
      </c>
      <c r="J417" s="57" t="s">
        <v>18</v>
      </c>
      <c r="K417" s="89"/>
      <c r="L417" s="89"/>
      <c r="M417" s="90" t="s">
        <v>411</v>
      </c>
      <c r="N417" s="90" t="s">
        <v>114</v>
      </c>
      <c r="O417" s="27">
        <f t="shared" si="69"/>
        <v>362794.25</v>
      </c>
      <c r="P417" s="61">
        <v>362794.25</v>
      </c>
      <c r="Q417" s="62"/>
      <c r="R417" s="62"/>
      <c r="S417" s="62"/>
      <c r="T417" s="157" t="s">
        <v>332</v>
      </c>
      <c r="U417" s="227">
        <v>500</v>
      </c>
      <c r="V417" s="92">
        <v>89.999999999999986</v>
      </c>
      <c r="W417" s="92">
        <v>110</v>
      </c>
      <c r="X417" s="93">
        <v>200</v>
      </c>
      <c r="AI417" s="213"/>
      <c r="AJ417" s="213"/>
      <c r="AK417" s="213"/>
    </row>
    <row r="418" spans="2:37" ht="65.099999999999994" customHeight="1" x14ac:dyDescent="0.25">
      <c r="B418" s="215">
        <v>1</v>
      </c>
      <c r="C418" s="8" t="s">
        <v>153</v>
      </c>
      <c r="D418" s="88"/>
      <c r="E418" s="56"/>
      <c r="F418" s="56"/>
      <c r="G418" s="56"/>
      <c r="H418" s="20" t="s">
        <v>42</v>
      </c>
      <c r="I418" s="20" t="s">
        <v>96</v>
      </c>
      <c r="J418" s="57" t="s">
        <v>18</v>
      </c>
      <c r="K418" s="89"/>
      <c r="L418" s="89"/>
      <c r="M418" s="131" t="s">
        <v>404</v>
      </c>
      <c r="N418" s="131" t="s">
        <v>448</v>
      </c>
      <c r="O418" s="27">
        <f t="shared" si="69"/>
        <v>580470.80000000005</v>
      </c>
      <c r="P418" s="61">
        <v>580470.80000000005</v>
      </c>
      <c r="Q418" s="62"/>
      <c r="R418" s="62"/>
      <c r="S418" s="62"/>
      <c r="T418" s="157" t="s">
        <v>332</v>
      </c>
      <c r="U418" s="227">
        <v>800</v>
      </c>
      <c r="V418" s="92">
        <v>144</v>
      </c>
      <c r="W418" s="92">
        <v>176</v>
      </c>
      <c r="X418" s="93">
        <v>320</v>
      </c>
      <c r="AI418" s="213"/>
      <c r="AJ418" s="213"/>
      <c r="AK418" s="213"/>
    </row>
    <row r="419" spans="2:37" ht="65.099999999999994" customHeight="1" x14ac:dyDescent="0.25">
      <c r="B419" s="215">
        <v>1</v>
      </c>
      <c r="C419" s="8" t="s">
        <v>153</v>
      </c>
      <c r="D419" s="88"/>
      <c r="E419" s="56"/>
      <c r="F419" s="56"/>
      <c r="G419" s="56"/>
      <c r="H419" s="20" t="s">
        <v>42</v>
      </c>
      <c r="I419" s="20" t="s">
        <v>96</v>
      </c>
      <c r="J419" s="57" t="s">
        <v>18</v>
      </c>
      <c r="K419" s="89"/>
      <c r="L419" s="89"/>
      <c r="M419" s="131" t="s">
        <v>433</v>
      </c>
      <c r="N419" s="131" t="s">
        <v>448</v>
      </c>
      <c r="O419" s="27">
        <f t="shared" si="69"/>
        <v>435353.1</v>
      </c>
      <c r="P419" s="61">
        <v>435353.1</v>
      </c>
      <c r="Q419" s="62"/>
      <c r="R419" s="62"/>
      <c r="S419" s="62"/>
      <c r="T419" s="157" t="s">
        <v>332</v>
      </c>
      <c r="U419" s="227">
        <v>600</v>
      </c>
      <c r="V419" s="92">
        <v>108</v>
      </c>
      <c r="W419" s="92">
        <v>132</v>
      </c>
      <c r="X419" s="93">
        <v>240</v>
      </c>
      <c r="AI419" s="213"/>
      <c r="AJ419" s="213"/>
      <c r="AK419" s="213"/>
    </row>
    <row r="420" spans="2:37" ht="65.099999999999994" customHeight="1" x14ac:dyDescent="0.25">
      <c r="B420" s="215">
        <v>1</v>
      </c>
      <c r="C420" s="8" t="s">
        <v>153</v>
      </c>
      <c r="D420" s="88"/>
      <c r="E420" s="56"/>
      <c r="F420" s="56"/>
      <c r="G420" s="56"/>
      <c r="H420" s="20" t="s">
        <v>42</v>
      </c>
      <c r="I420" s="20" t="s">
        <v>96</v>
      </c>
      <c r="J420" s="57" t="s">
        <v>18</v>
      </c>
      <c r="K420" s="89"/>
      <c r="L420" s="89"/>
      <c r="M420" s="90" t="s">
        <v>400</v>
      </c>
      <c r="N420" s="90" t="s">
        <v>238</v>
      </c>
      <c r="O420" s="27">
        <f t="shared" si="69"/>
        <v>507911.95</v>
      </c>
      <c r="P420" s="61">
        <v>507911.95</v>
      </c>
      <c r="Q420" s="62"/>
      <c r="R420" s="62"/>
      <c r="S420" s="62"/>
      <c r="T420" s="157" t="s">
        <v>332</v>
      </c>
      <c r="U420" s="227">
        <v>700</v>
      </c>
      <c r="V420" s="92">
        <v>126</v>
      </c>
      <c r="W420" s="92">
        <v>154</v>
      </c>
      <c r="X420" s="93">
        <v>280</v>
      </c>
      <c r="AI420" s="213"/>
      <c r="AJ420" s="213"/>
      <c r="AK420" s="213"/>
    </row>
    <row r="421" spans="2:37" ht="65.099999999999994" customHeight="1" x14ac:dyDescent="0.25">
      <c r="B421" s="215">
        <v>1</v>
      </c>
      <c r="C421" s="8" t="s">
        <v>153</v>
      </c>
      <c r="D421" s="88"/>
      <c r="E421" s="56"/>
      <c r="F421" s="56"/>
      <c r="G421" s="56"/>
      <c r="H421" s="20" t="s">
        <v>42</v>
      </c>
      <c r="I421" s="20" t="s">
        <v>96</v>
      </c>
      <c r="J421" s="57" t="s">
        <v>18</v>
      </c>
      <c r="K421" s="89"/>
      <c r="L421" s="89"/>
      <c r="M421" s="90" t="s">
        <v>401</v>
      </c>
      <c r="N421" s="90" t="s">
        <v>238</v>
      </c>
      <c r="O421" s="27">
        <f t="shared" si="69"/>
        <v>518679.68</v>
      </c>
      <c r="P421" s="61">
        <v>518679.68</v>
      </c>
      <c r="Q421" s="62"/>
      <c r="R421" s="62"/>
      <c r="S421" s="62"/>
      <c r="T421" s="157" t="s">
        <v>332</v>
      </c>
      <c r="U421" s="219">
        <v>714.84</v>
      </c>
      <c r="V421" s="192">
        <v>128.6712</v>
      </c>
      <c r="W421" s="192">
        <v>157.26480000000001</v>
      </c>
      <c r="X421" s="193">
        <v>285.93600000000004</v>
      </c>
      <c r="AI421" s="213"/>
      <c r="AJ421" s="213"/>
      <c r="AK421" s="213"/>
    </row>
    <row r="422" spans="2:37" ht="65.099999999999994" customHeight="1" x14ac:dyDescent="0.25">
      <c r="B422" s="215">
        <v>1</v>
      </c>
      <c r="C422" s="8" t="s">
        <v>153</v>
      </c>
      <c r="D422" s="88"/>
      <c r="E422" s="56"/>
      <c r="F422" s="56"/>
      <c r="G422" s="56"/>
      <c r="H422" s="20" t="s">
        <v>42</v>
      </c>
      <c r="I422" s="20" t="s">
        <v>96</v>
      </c>
      <c r="J422" s="57" t="s">
        <v>18</v>
      </c>
      <c r="K422" s="89"/>
      <c r="L422" s="89"/>
      <c r="M422" s="90" t="s">
        <v>402</v>
      </c>
      <c r="N422" s="90" t="s">
        <v>238</v>
      </c>
      <c r="O422" s="27">
        <f t="shared" si="69"/>
        <v>290235.40000000002</v>
      </c>
      <c r="P422" s="61">
        <v>290235.40000000002</v>
      </c>
      <c r="Q422" s="62"/>
      <c r="R422" s="62"/>
      <c r="S422" s="62"/>
      <c r="T422" s="157" t="s">
        <v>332</v>
      </c>
      <c r="U422" s="227">
        <v>400</v>
      </c>
      <c r="V422" s="192">
        <v>72</v>
      </c>
      <c r="W422" s="192">
        <v>88</v>
      </c>
      <c r="X422" s="193">
        <v>160</v>
      </c>
      <c r="AI422" s="213"/>
      <c r="AJ422" s="213"/>
      <c r="AK422" s="213"/>
    </row>
    <row r="423" spans="2:37" ht="65.099999999999994" customHeight="1" x14ac:dyDescent="0.25">
      <c r="B423" s="215">
        <v>1</v>
      </c>
      <c r="C423" s="8" t="s">
        <v>153</v>
      </c>
      <c r="D423" s="88"/>
      <c r="E423" s="56"/>
      <c r="F423" s="56"/>
      <c r="G423" s="56"/>
      <c r="H423" s="20" t="s">
        <v>42</v>
      </c>
      <c r="I423" s="20" t="s">
        <v>96</v>
      </c>
      <c r="J423" s="57" t="s">
        <v>18</v>
      </c>
      <c r="K423" s="89"/>
      <c r="L423" s="89"/>
      <c r="M423" s="90" t="s">
        <v>430</v>
      </c>
      <c r="N423" s="90" t="s">
        <v>295</v>
      </c>
      <c r="O423" s="27">
        <f t="shared" si="69"/>
        <v>724862.91</v>
      </c>
      <c r="P423" s="61">
        <v>724862.91</v>
      </c>
      <c r="Q423" s="62"/>
      <c r="R423" s="62"/>
      <c r="S423" s="62"/>
      <c r="T423" s="157" t="s">
        <v>332</v>
      </c>
      <c r="U423" s="227">
        <v>999</v>
      </c>
      <c r="V423" s="192">
        <v>179.82</v>
      </c>
      <c r="W423" s="192">
        <v>219.78</v>
      </c>
      <c r="X423" s="193">
        <v>399.6</v>
      </c>
      <c r="AI423" s="213"/>
      <c r="AJ423" s="213"/>
      <c r="AK423" s="213"/>
    </row>
    <row r="424" spans="2:37" ht="65.099999999999994" customHeight="1" x14ac:dyDescent="0.25">
      <c r="B424" s="215">
        <v>1</v>
      </c>
      <c r="C424" s="8" t="s">
        <v>153</v>
      </c>
      <c r="D424" s="88"/>
      <c r="E424" s="56"/>
      <c r="F424" s="56"/>
      <c r="G424" s="56"/>
      <c r="H424" s="20" t="s">
        <v>42</v>
      </c>
      <c r="I424" s="20" t="s">
        <v>96</v>
      </c>
      <c r="J424" s="57" t="s">
        <v>18</v>
      </c>
      <c r="K424" s="89"/>
      <c r="L424" s="89"/>
      <c r="M424" s="90" t="s">
        <v>431</v>
      </c>
      <c r="N424" s="90" t="s">
        <v>295</v>
      </c>
      <c r="O424" s="27">
        <f t="shared" si="69"/>
        <v>471632.53</v>
      </c>
      <c r="P424" s="61">
        <v>471632.53</v>
      </c>
      <c r="Q424" s="62"/>
      <c r="R424" s="62"/>
      <c r="S424" s="62"/>
      <c r="T424" s="157" t="s">
        <v>332</v>
      </c>
      <c r="U424" s="227">
        <v>650</v>
      </c>
      <c r="V424" s="192">
        <v>117</v>
      </c>
      <c r="W424" s="192">
        <v>143</v>
      </c>
      <c r="X424" s="193">
        <v>260</v>
      </c>
      <c r="AI424" s="213"/>
      <c r="AJ424" s="213"/>
      <c r="AK424" s="213"/>
    </row>
    <row r="425" spans="2:37" ht="65.099999999999994" customHeight="1" x14ac:dyDescent="0.25">
      <c r="B425" s="215">
        <v>1</v>
      </c>
      <c r="C425" s="8" t="s">
        <v>153</v>
      </c>
      <c r="D425" s="88"/>
      <c r="E425" s="56"/>
      <c r="F425" s="56"/>
      <c r="G425" s="56"/>
      <c r="H425" s="20" t="s">
        <v>42</v>
      </c>
      <c r="I425" s="20" t="s">
        <v>96</v>
      </c>
      <c r="J425" s="57" t="s">
        <v>18</v>
      </c>
      <c r="K425" s="89"/>
      <c r="L425" s="89"/>
      <c r="M425" s="90" t="s">
        <v>424</v>
      </c>
      <c r="N425" s="90" t="s">
        <v>295</v>
      </c>
      <c r="O425" s="27">
        <f t="shared" si="69"/>
        <v>580470.80000000005</v>
      </c>
      <c r="P425" s="61">
        <v>580470.80000000005</v>
      </c>
      <c r="Q425" s="62"/>
      <c r="R425" s="62"/>
      <c r="S425" s="62"/>
      <c r="T425" s="157" t="s">
        <v>332</v>
      </c>
      <c r="U425" s="227">
        <v>800</v>
      </c>
      <c r="V425" s="192">
        <v>144</v>
      </c>
      <c r="W425" s="192">
        <v>176</v>
      </c>
      <c r="X425" s="193">
        <v>320</v>
      </c>
      <c r="AI425" s="213"/>
      <c r="AJ425" s="213"/>
      <c r="AK425" s="213"/>
    </row>
    <row r="426" spans="2:37" ht="65.099999999999994" customHeight="1" x14ac:dyDescent="0.25">
      <c r="B426" s="215">
        <v>1</v>
      </c>
      <c r="C426" s="8" t="s">
        <v>153</v>
      </c>
      <c r="D426" s="88"/>
      <c r="E426" s="56"/>
      <c r="F426" s="56"/>
      <c r="G426" s="56"/>
      <c r="H426" s="20" t="s">
        <v>42</v>
      </c>
      <c r="I426" s="20" t="s">
        <v>96</v>
      </c>
      <c r="J426" s="57" t="s">
        <v>18</v>
      </c>
      <c r="K426" s="89"/>
      <c r="L426" s="89"/>
      <c r="M426" s="90" t="s">
        <v>417</v>
      </c>
      <c r="N426" s="90" t="s">
        <v>123</v>
      </c>
      <c r="O426" s="27">
        <f t="shared" si="69"/>
        <v>362794.25</v>
      </c>
      <c r="P426" s="61">
        <v>362794.25</v>
      </c>
      <c r="Q426" s="62"/>
      <c r="R426" s="62"/>
      <c r="S426" s="62"/>
      <c r="T426" s="157" t="s">
        <v>332</v>
      </c>
      <c r="U426" s="227">
        <v>500</v>
      </c>
      <c r="V426" s="192">
        <v>89.999999999999986</v>
      </c>
      <c r="W426" s="192">
        <v>110</v>
      </c>
      <c r="X426" s="193">
        <v>200</v>
      </c>
      <c r="AI426" s="213"/>
      <c r="AJ426" s="213"/>
      <c r="AK426" s="213"/>
    </row>
    <row r="427" spans="2:37" ht="65.099999999999994" customHeight="1" x14ac:dyDescent="0.25">
      <c r="B427" s="215">
        <v>1</v>
      </c>
      <c r="C427" s="8" t="s">
        <v>153</v>
      </c>
      <c r="D427" s="88"/>
      <c r="E427" s="56"/>
      <c r="F427" s="56"/>
      <c r="G427" s="56"/>
      <c r="H427" s="20" t="s">
        <v>42</v>
      </c>
      <c r="I427" s="20" t="s">
        <v>96</v>
      </c>
      <c r="J427" s="57" t="s">
        <v>18</v>
      </c>
      <c r="K427" s="89"/>
      <c r="L427" s="89"/>
      <c r="M427" s="90" t="s">
        <v>439</v>
      </c>
      <c r="N427" s="90" t="s">
        <v>449</v>
      </c>
      <c r="O427" s="27">
        <f t="shared" si="69"/>
        <v>725588.5</v>
      </c>
      <c r="P427" s="61">
        <v>725588.5</v>
      </c>
      <c r="Q427" s="62"/>
      <c r="R427" s="62"/>
      <c r="S427" s="62"/>
      <c r="T427" s="157" t="s">
        <v>332</v>
      </c>
      <c r="U427" s="227">
        <v>1000</v>
      </c>
      <c r="V427" s="192">
        <v>179.99999999999997</v>
      </c>
      <c r="W427" s="192">
        <v>220</v>
      </c>
      <c r="X427" s="193">
        <v>400</v>
      </c>
      <c r="AI427" s="213"/>
      <c r="AJ427" s="213"/>
      <c r="AK427" s="213"/>
    </row>
    <row r="428" spans="2:37" ht="65.099999999999994" customHeight="1" x14ac:dyDescent="0.25">
      <c r="B428" s="215">
        <v>1</v>
      </c>
      <c r="C428" s="8" t="s">
        <v>153</v>
      </c>
      <c r="D428" s="88"/>
      <c r="E428" s="56"/>
      <c r="F428" s="56"/>
      <c r="G428" s="56"/>
      <c r="H428" s="20" t="s">
        <v>42</v>
      </c>
      <c r="I428" s="20" t="s">
        <v>96</v>
      </c>
      <c r="J428" s="57" t="s">
        <v>18</v>
      </c>
      <c r="K428" s="89"/>
      <c r="L428" s="89"/>
      <c r="M428" s="90" t="s">
        <v>412</v>
      </c>
      <c r="N428" s="90" t="s">
        <v>247</v>
      </c>
      <c r="O428" s="27">
        <f t="shared" si="69"/>
        <v>580470.80000000005</v>
      </c>
      <c r="P428" s="61">
        <v>580470.80000000005</v>
      </c>
      <c r="Q428" s="62"/>
      <c r="R428" s="62"/>
      <c r="S428" s="62"/>
      <c r="T428" s="157" t="s">
        <v>332</v>
      </c>
      <c r="U428" s="227">
        <v>800</v>
      </c>
      <c r="V428" s="192">
        <v>144</v>
      </c>
      <c r="W428" s="192">
        <v>176</v>
      </c>
      <c r="X428" s="193">
        <v>320</v>
      </c>
      <c r="AI428" s="213"/>
      <c r="AJ428" s="213"/>
      <c r="AK428" s="213"/>
    </row>
    <row r="429" spans="2:37" ht="65.099999999999994" customHeight="1" x14ac:dyDescent="0.25">
      <c r="B429" s="215">
        <v>1</v>
      </c>
      <c r="C429" s="8" t="s">
        <v>153</v>
      </c>
      <c r="D429" s="88"/>
      <c r="E429" s="56"/>
      <c r="F429" s="56"/>
      <c r="G429" s="56"/>
      <c r="H429" s="20" t="s">
        <v>42</v>
      </c>
      <c r="I429" s="20" t="s">
        <v>96</v>
      </c>
      <c r="J429" s="57" t="s">
        <v>18</v>
      </c>
      <c r="K429" s="89"/>
      <c r="L429" s="89"/>
      <c r="M429" s="90" t="s">
        <v>423</v>
      </c>
      <c r="N429" s="90" t="s">
        <v>24</v>
      </c>
      <c r="O429" s="27">
        <f t="shared" si="69"/>
        <v>653029.65</v>
      </c>
      <c r="P429" s="61">
        <v>653029.65</v>
      </c>
      <c r="Q429" s="62"/>
      <c r="R429" s="62"/>
      <c r="S429" s="62"/>
      <c r="T429" s="157" t="s">
        <v>332</v>
      </c>
      <c r="U429" s="227">
        <v>900</v>
      </c>
      <c r="V429" s="192">
        <v>161.99999999999997</v>
      </c>
      <c r="W429" s="192">
        <v>198</v>
      </c>
      <c r="X429" s="193">
        <v>360</v>
      </c>
      <c r="AI429" s="213"/>
      <c r="AJ429" s="213"/>
      <c r="AK429" s="213"/>
    </row>
    <row r="430" spans="2:37" ht="65.099999999999994" customHeight="1" x14ac:dyDescent="0.25">
      <c r="B430" s="215">
        <v>1</v>
      </c>
      <c r="C430" s="8" t="s">
        <v>153</v>
      </c>
      <c r="D430" s="88"/>
      <c r="E430" s="56"/>
      <c r="F430" s="56"/>
      <c r="G430" s="56"/>
      <c r="H430" s="20" t="s">
        <v>42</v>
      </c>
      <c r="I430" s="20" t="s">
        <v>96</v>
      </c>
      <c r="J430" s="57" t="s">
        <v>18</v>
      </c>
      <c r="K430" s="89"/>
      <c r="L430" s="89"/>
      <c r="M430" s="90" t="s">
        <v>416</v>
      </c>
      <c r="N430" s="90" t="s">
        <v>440</v>
      </c>
      <c r="O430" s="27">
        <f t="shared" si="69"/>
        <v>725588.5</v>
      </c>
      <c r="P430" s="61">
        <v>725588.5</v>
      </c>
      <c r="Q430" s="62"/>
      <c r="R430" s="62"/>
      <c r="S430" s="62"/>
      <c r="T430" s="157" t="s">
        <v>332</v>
      </c>
      <c r="U430" s="227">
        <v>1000</v>
      </c>
      <c r="V430" s="192">
        <v>179.99999999999997</v>
      </c>
      <c r="W430" s="192">
        <v>220</v>
      </c>
      <c r="X430" s="193">
        <v>400</v>
      </c>
      <c r="AI430" s="213"/>
      <c r="AJ430" s="213"/>
      <c r="AK430" s="213"/>
    </row>
    <row r="431" spans="2:37" ht="65.099999999999994" customHeight="1" x14ac:dyDescent="0.25">
      <c r="B431" s="215">
        <v>1</v>
      </c>
      <c r="C431" s="8" t="s">
        <v>153</v>
      </c>
      <c r="D431" s="88"/>
      <c r="E431" s="56"/>
      <c r="F431" s="56"/>
      <c r="G431" s="56"/>
      <c r="H431" s="20" t="s">
        <v>42</v>
      </c>
      <c r="I431" s="20" t="s">
        <v>96</v>
      </c>
      <c r="J431" s="57" t="s">
        <v>18</v>
      </c>
      <c r="K431" s="89"/>
      <c r="L431" s="89"/>
      <c r="M431" s="90" t="s">
        <v>410</v>
      </c>
      <c r="N431" s="90" t="s">
        <v>445</v>
      </c>
      <c r="O431" s="27">
        <f t="shared" si="69"/>
        <v>362794.25</v>
      </c>
      <c r="P431" s="61">
        <v>362794.25</v>
      </c>
      <c r="Q431" s="62"/>
      <c r="R431" s="62"/>
      <c r="S431" s="62"/>
      <c r="T431" s="157" t="s">
        <v>332</v>
      </c>
      <c r="U431" s="227">
        <v>500</v>
      </c>
      <c r="V431" s="192">
        <v>89.999999999999986</v>
      </c>
      <c r="W431" s="192">
        <v>110</v>
      </c>
      <c r="X431" s="193">
        <v>200</v>
      </c>
      <c r="AI431" s="213"/>
      <c r="AJ431" s="213"/>
      <c r="AK431" s="213"/>
    </row>
    <row r="432" spans="2:37" ht="65.099999999999994" customHeight="1" x14ac:dyDescent="0.25">
      <c r="B432" s="215">
        <v>1</v>
      </c>
      <c r="C432" s="8" t="s">
        <v>153</v>
      </c>
      <c r="D432" s="88"/>
      <c r="E432" s="56"/>
      <c r="F432" s="56"/>
      <c r="G432" s="56"/>
      <c r="H432" s="20" t="s">
        <v>42</v>
      </c>
      <c r="I432" s="20" t="s">
        <v>96</v>
      </c>
      <c r="J432" s="57" t="s">
        <v>18</v>
      </c>
      <c r="K432" s="89"/>
      <c r="L432" s="89"/>
      <c r="M432" s="90" t="s">
        <v>435</v>
      </c>
      <c r="N432" s="90" t="s">
        <v>441</v>
      </c>
      <c r="O432" s="27">
        <f t="shared" si="69"/>
        <v>580470.80000000005</v>
      </c>
      <c r="P432" s="61">
        <v>580470.80000000005</v>
      </c>
      <c r="Q432" s="62"/>
      <c r="R432" s="62"/>
      <c r="S432" s="62"/>
      <c r="T432" s="157" t="s">
        <v>332</v>
      </c>
      <c r="U432" s="227">
        <v>800</v>
      </c>
      <c r="V432" s="192">
        <v>144</v>
      </c>
      <c r="W432" s="192">
        <v>176</v>
      </c>
      <c r="X432" s="193">
        <v>320</v>
      </c>
      <c r="AI432" s="213"/>
      <c r="AJ432" s="213"/>
      <c r="AK432" s="213"/>
    </row>
    <row r="433" spans="2:37" ht="65.099999999999994" customHeight="1" x14ac:dyDescent="0.25">
      <c r="B433" s="215">
        <v>1</v>
      </c>
      <c r="C433" s="8" t="s">
        <v>153</v>
      </c>
      <c r="D433" s="88"/>
      <c r="E433" s="56"/>
      <c r="F433" s="56"/>
      <c r="G433" s="56"/>
      <c r="H433" s="20" t="s">
        <v>42</v>
      </c>
      <c r="I433" s="20" t="s">
        <v>96</v>
      </c>
      <c r="J433" s="57" t="s">
        <v>18</v>
      </c>
      <c r="K433" s="89"/>
      <c r="L433" s="89"/>
      <c r="M433" s="90" t="s">
        <v>409</v>
      </c>
      <c r="N433" s="90" t="s">
        <v>442</v>
      </c>
      <c r="O433" s="27">
        <f t="shared" si="69"/>
        <v>362794.25</v>
      </c>
      <c r="P433" s="61">
        <v>362794.25</v>
      </c>
      <c r="Q433" s="62"/>
      <c r="R433" s="62"/>
      <c r="S433" s="62"/>
      <c r="T433" s="157" t="s">
        <v>332</v>
      </c>
      <c r="U433" s="227">
        <v>500</v>
      </c>
      <c r="V433" s="192">
        <v>89.999999999999986</v>
      </c>
      <c r="W433" s="192">
        <v>110</v>
      </c>
      <c r="X433" s="193">
        <v>200</v>
      </c>
      <c r="AI433" s="213"/>
      <c r="AJ433" s="213"/>
      <c r="AK433" s="213"/>
    </row>
    <row r="434" spans="2:37" ht="65.099999999999994" customHeight="1" x14ac:dyDescent="0.25">
      <c r="B434" s="215">
        <v>1</v>
      </c>
      <c r="C434" s="8" t="s">
        <v>153</v>
      </c>
      <c r="D434" s="88"/>
      <c r="E434" s="56"/>
      <c r="F434" s="56"/>
      <c r="G434" s="56"/>
      <c r="H434" s="20" t="s">
        <v>42</v>
      </c>
      <c r="I434" s="20" t="s">
        <v>96</v>
      </c>
      <c r="J434" s="57" t="s">
        <v>18</v>
      </c>
      <c r="K434" s="89"/>
      <c r="L434" s="89"/>
      <c r="M434" s="90" t="s">
        <v>426</v>
      </c>
      <c r="N434" s="90" t="s">
        <v>442</v>
      </c>
      <c r="O434" s="27">
        <f t="shared" si="69"/>
        <v>725588.5</v>
      </c>
      <c r="P434" s="61">
        <v>725588.5</v>
      </c>
      <c r="Q434" s="62"/>
      <c r="R434" s="62"/>
      <c r="S434" s="62"/>
      <c r="T434" s="157" t="s">
        <v>332</v>
      </c>
      <c r="U434" s="227">
        <v>1000</v>
      </c>
      <c r="V434" s="192">
        <v>179.99999999999997</v>
      </c>
      <c r="W434" s="192">
        <v>220</v>
      </c>
      <c r="X434" s="193">
        <v>400</v>
      </c>
      <c r="AI434" s="213"/>
      <c r="AJ434" s="213"/>
      <c r="AK434" s="213"/>
    </row>
    <row r="435" spans="2:37" ht="65.099999999999994" customHeight="1" x14ac:dyDescent="0.25">
      <c r="B435" s="215">
        <v>1</v>
      </c>
      <c r="C435" s="8" t="s">
        <v>153</v>
      </c>
      <c r="D435" s="88"/>
      <c r="E435" s="56"/>
      <c r="F435" s="56"/>
      <c r="G435" s="56"/>
      <c r="H435" s="20" t="s">
        <v>42</v>
      </c>
      <c r="I435" s="20" t="s">
        <v>96</v>
      </c>
      <c r="J435" s="57" t="s">
        <v>18</v>
      </c>
      <c r="K435" s="89"/>
      <c r="L435" s="89"/>
      <c r="M435" s="90" t="s">
        <v>427</v>
      </c>
      <c r="N435" s="90" t="s">
        <v>442</v>
      </c>
      <c r="O435" s="27">
        <f t="shared" si="69"/>
        <v>471632.53</v>
      </c>
      <c r="P435" s="61">
        <v>471632.53</v>
      </c>
      <c r="Q435" s="62"/>
      <c r="R435" s="62"/>
      <c r="S435" s="62"/>
      <c r="T435" s="157" t="s">
        <v>332</v>
      </c>
      <c r="U435" s="227">
        <v>650</v>
      </c>
      <c r="V435" s="192">
        <v>117</v>
      </c>
      <c r="W435" s="192">
        <v>143</v>
      </c>
      <c r="X435" s="193">
        <v>260</v>
      </c>
      <c r="AI435" s="213"/>
      <c r="AJ435" s="213"/>
      <c r="AK435" s="213"/>
    </row>
    <row r="436" spans="2:37" ht="65.099999999999994" customHeight="1" x14ac:dyDescent="0.25">
      <c r="B436" s="215">
        <v>1</v>
      </c>
      <c r="C436" s="8" t="s">
        <v>153</v>
      </c>
      <c r="D436" s="88"/>
      <c r="E436" s="56"/>
      <c r="F436" s="56"/>
      <c r="G436" s="56"/>
      <c r="H436" s="20" t="s">
        <v>42</v>
      </c>
      <c r="I436" s="20" t="s">
        <v>96</v>
      </c>
      <c r="J436" s="57" t="s">
        <v>18</v>
      </c>
      <c r="K436" s="89"/>
      <c r="L436" s="89"/>
      <c r="M436" s="90" t="s">
        <v>434</v>
      </c>
      <c r="N436" s="90" t="s">
        <v>442</v>
      </c>
      <c r="O436" s="27">
        <f t="shared" si="69"/>
        <v>471995.32</v>
      </c>
      <c r="P436" s="61">
        <v>471995.32</v>
      </c>
      <c r="Q436" s="62"/>
      <c r="R436" s="62"/>
      <c r="S436" s="62"/>
      <c r="T436" s="157" t="s">
        <v>332</v>
      </c>
      <c r="U436" s="219">
        <v>650.5</v>
      </c>
      <c r="V436" s="192">
        <v>117.08999999999997</v>
      </c>
      <c r="W436" s="192">
        <v>143.10999999999999</v>
      </c>
      <c r="X436" s="193">
        <v>260.2</v>
      </c>
      <c r="AI436" s="213"/>
      <c r="AJ436" s="213"/>
      <c r="AK436" s="213"/>
    </row>
    <row r="437" spans="2:37" ht="65.099999999999994" customHeight="1" x14ac:dyDescent="0.25">
      <c r="B437" s="215">
        <v>1</v>
      </c>
      <c r="C437" s="8" t="s">
        <v>153</v>
      </c>
      <c r="D437" s="88"/>
      <c r="E437" s="56"/>
      <c r="F437" s="56"/>
      <c r="G437" s="56"/>
      <c r="H437" s="20" t="s">
        <v>42</v>
      </c>
      <c r="I437" s="20" t="s">
        <v>96</v>
      </c>
      <c r="J437" s="57" t="s">
        <v>18</v>
      </c>
      <c r="K437" s="89"/>
      <c r="L437" s="89"/>
      <c r="M437" s="90" t="s">
        <v>438</v>
      </c>
      <c r="N437" s="90" t="s">
        <v>442</v>
      </c>
      <c r="O437" s="27">
        <f t="shared" si="69"/>
        <v>507911.95</v>
      </c>
      <c r="P437" s="61">
        <v>507911.95</v>
      </c>
      <c r="Q437" s="62"/>
      <c r="R437" s="62"/>
      <c r="S437" s="62"/>
      <c r="T437" s="157" t="s">
        <v>332</v>
      </c>
      <c r="U437" s="227">
        <v>700</v>
      </c>
      <c r="V437" s="192">
        <v>126</v>
      </c>
      <c r="W437" s="192">
        <v>154</v>
      </c>
      <c r="X437" s="193">
        <v>280</v>
      </c>
      <c r="AI437" s="213"/>
      <c r="AJ437" s="213"/>
      <c r="AK437" s="213"/>
    </row>
    <row r="438" spans="2:37" ht="65.099999999999994" customHeight="1" x14ac:dyDescent="0.25">
      <c r="B438" s="215">
        <v>1</v>
      </c>
      <c r="C438" s="8" t="s">
        <v>153</v>
      </c>
      <c r="D438" s="88"/>
      <c r="E438" s="56"/>
      <c r="F438" s="56"/>
      <c r="G438" s="56"/>
      <c r="H438" s="20" t="s">
        <v>42</v>
      </c>
      <c r="I438" s="20" t="s">
        <v>96</v>
      </c>
      <c r="J438" s="57" t="s">
        <v>18</v>
      </c>
      <c r="K438" s="89"/>
      <c r="L438" s="89"/>
      <c r="M438" s="90" t="s">
        <v>419</v>
      </c>
      <c r="N438" s="90" t="s">
        <v>443</v>
      </c>
      <c r="O438" s="27">
        <f t="shared" si="69"/>
        <v>362794.25</v>
      </c>
      <c r="P438" s="61">
        <v>362794.25</v>
      </c>
      <c r="Q438" s="62"/>
      <c r="R438" s="62"/>
      <c r="S438" s="62"/>
      <c r="T438" s="157" t="s">
        <v>332</v>
      </c>
      <c r="U438" s="227">
        <v>500</v>
      </c>
      <c r="V438" s="192">
        <v>89.999999999999986</v>
      </c>
      <c r="W438" s="192">
        <v>110</v>
      </c>
      <c r="X438" s="193">
        <v>200</v>
      </c>
      <c r="AI438" s="213"/>
      <c r="AJ438" s="213"/>
      <c r="AK438" s="213"/>
    </row>
    <row r="439" spans="2:37" ht="65.099999999999994" customHeight="1" x14ac:dyDescent="0.25">
      <c r="B439" s="215">
        <v>1</v>
      </c>
      <c r="C439" s="8" t="s">
        <v>153</v>
      </c>
      <c r="D439" s="88"/>
      <c r="E439" s="56"/>
      <c r="F439" s="56"/>
      <c r="G439" s="56"/>
      <c r="H439" s="20" t="s">
        <v>42</v>
      </c>
      <c r="I439" s="20" t="s">
        <v>96</v>
      </c>
      <c r="J439" s="57" t="s">
        <v>18</v>
      </c>
      <c r="K439" s="89"/>
      <c r="L439" s="89"/>
      <c r="M439" s="90" t="s">
        <v>403</v>
      </c>
      <c r="N439" s="90" t="s">
        <v>444</v>
      </c>
      <c r="O439" s="27">
        <f t="shared" si="69"/>
        <v>145117.70000000001</v>
      </c>
      <c r="P439" s="61">
        <v>145117.70000000001</v>
      </c>
      <c r="Q439" s="62"/>
      <c r="R439" s="62"/>
      <c r="S439" s="62"/>
      <c r="T439" s="157" t="s">
        <v>332</v>
      </c>
      <c r="U439" s="227">
        <v>200</v>
      </c>
      <c r="V439" s="192">
        <v>36</v>
      </c>
      <c r="W439" s="192">
        <v>44</v>
      </c>
      <c r="X439" s="193">
        <v>80</v>
      </c>
      <c r="AI439" s="213"/>
      <c r="AJ439" s="213"/>
      <c r="AK439" s="213"/>
    </row>
    <row r="440" spans="2:37" ht="65.099999999999994" customHeight="1" x14ac:dyDescent="0.25">
      <c r="B440" s="215">
        <v>1</v>
      </c>
      <c r="C440" s="8" t="s">
        <v>153</v>
      </c>
      <c r="D440" s="88"/>
      <c r="E440" s="56"/>
      <c r="F440" s="56"/>
      <c r="G440" s="56"/>
      <c r="H440" s="20" t="s">
        <v>42</v>
      </c>
      <c r="I440" s="20" t="s">
        <v>96</v>
      </c>
      <c r="J440" s="57" t="s">
        <v>18</v>
      </c>
      <c r="K440" s="89"/>
      <c r="L440" s="89"/>
      <c r="M440" s="90" t="s">
        <v>428</v>
      </c>
      <c r="N440" s="90" t="s">
        <v>444</v>
      </c>
      <c r="O440" s="27">
        <f t="shared" si="69"/>
        <v>362794.25</v>
      </c>
      <c r="P440" s="61">
        <v>362794.25</v>
      </c>
      <c r="Q440" s="62"/>
      <c r="R440" s="62"/>
      <c r="S440" s="62"/>
      <c r="T440" s="157" t="s">
        <v>332</v>
      </c>
      <c r="U440" s="227">
        <v>500</v>
      </c>
      <c r="V440" s="192">
        <v>89.999999999999986</v>
      </c>
      <c r="W440" s="192">
        <v>110</v>
      </c>
      <c r="X440" s="193">
        <v>200</v>
      </c>
      <c r="AI440" s="213"/>
      <c r="AJ440" s="213"/>
      <c r="AK440" s="213"/>
    </row>
    <row r="441" spans="2:37" ht="65.099999999999994" customHeight="1" x14ac:dyDescent="0.25">
      <c r="B441" s="215">
        <v>1</v>
      </c>
      <c r="C441" s="8" t="s">
        <v>153</v>
      </c>
      <c r="D441" s="88"/>
      <c r="E441" s="56"/>
      <c r="F441" s="56"/>
      <c r="G441" s="56"/>
      <c r="H441" s="20" t="s">
        <v>42</v>
      </c>
      <c r="I441" s="20" t="s">
        <v>96</v>
      </c>
      <c r="J441" s="57" t="s">
        <v>18</v>
      </c>
      <c r="K441" s="89"/>
      <c r="L441" s="89"/>
      <c r="M441" s="131" t="s">
        <v>413</v>
      </c>
      <c r="N441" s="131" t="s">
        <v>446</v>
      </c>
      <c r="O441" s="27">
        <f t="shared" si="69"/>
        <v>507911.95</v>
      </c>
      <c r="P441" s="61">
        <v>507911.95</v>
      </c>
      <c r="Q441" s="62"/>
      <c r="R441" s="62"/>
      <c r="S441" s="62"/>
      <c r="T441" s="157" t="s">
        <v>332</v>
      </c>
      <c r="U441" s="227">
        <v>700</v>
      </c>
      <c r="V441" s="192">
        <v>126</v>
      </c>
      <c r="W441" s="192">
        <v>154</v>
      </c>
      <c r="X441" s="193">
        <v>280</v>
      </c>
      <c r="AI441" s="213"/>
      <c r="AJ441" s="213"/>
      <c r="AK441" s="213"/>
    </row>
    <row r="442" spans="2:37" ht="20.25" customHeight="1" x14ac:dyDescent="0.25">
      <c r="D442" s="88"/>
      <c r="E442" s="56"/>
      <c r="F442" s="56"/>
      <c r="G442" s="56"/>
      <c r="H442" s="57"/>
      <c r="I442" s="57"/>
      <c r="J442" s="57"/>
      <c r="K442" s="89"/>
      <c r="L442" s="89"/>
      <c r="M442" s="90"/>
      <c r="N442" s="90"/>
      <c r="O442" s="95"/>
      <c r="P442" s="61"/>
      <c r="Q442" s="62"/>
      <c r="R442" s="62"/>
      <c r="S442" s="62"/>
      <c r="T442" s="63"/>
      <c r="U442" s="219"/>
      <c r="V442" s="192"/>
      <c r="W442" s="192"/>
      <c r="X442" s="193"/>
    </row>
    <row r="443" spans="2:37" ht="39.950000000000003" customHeight="1" x14ac:dyDescent="0.25">
      <c r="D443" s="37"/>
      <c r="E443" s="38"/>
      <c r="F443" s="38"/>
      <c r="G443" s="38"/>
      <c r="H443" s="38"/>
      <c r="I443" s="39"/>
      <c r="J443" s="40"/>
      <c r="K443" s="40"/>
      <c r="L443" s="40"/>
      <c r="M443" s="40" t="s">
        <v>315</v>
      </c>
      <c r="N443" s="40"/>
      <c r="O443" s="112">
        <f>SUM(O444:O446)</f>
        <v>38000000</v>
      </c>
      <c r="P443" s="112">
        <f>SUM(P444:P446)</f>
        <v>38000000</v>
      </c>
      <c r="Q443" s="42"/>
      <c r="R443" s="42"/>
      <c r="S443" s="42"/>
      <c r="T443" s="38"/>
      <c r="U443" s="179"/>
      <c r="V443" s="199"/>
      <c r="W443" s="199"/>
      <c r="X443" s="200"/>
    </row>
    <row r="444" spans="2:37" ht="39.950000000000003" customHeight="1" x14ac:dyDescent="0.25">
      <c r="B444" s="215">
        <v>1</v>
      </c>
      <c r="C444" s="8" t="s">
        <v>95</v>
      </c>
      <c r="D444" s="88"/>
      <c r="E444" s="56"/>
      <c r="F444" s="56"/>
      <c r="G444" s="56"/>
      <c r="H444" s="20" t="s">
        <v>42</v>
      </c>
      <c r="I444" s="20" t="s">
        <v>96</v>
      </c>
      <c r="J444" s="57" t="s">
        <v>18</v>
      </c>
      <c r="K444" s="89"/>
      <c r="L444" s="89"/>
      <c r="M444" s="90" t="s">
        <v>316</v>
      </c>
      <c r="N444" s="90" t="s">
        <v>54</v>
      </c>
      <c r="O444" s="27">
        <f t="shared" si="65"/>
        <v>18000000</v>
      </c>
      <c r="P444" s="61">
        <v>18000000</v>
      </c>
      <c r="Q444" s="62"/>
      <c r="R444" s="62"/>
      <c r="S444" s="62"/>
      <c r="T444" s="162" t="s">
        <v>317</v>
      </c>
      <c r="U444" s="192">
        <v>10000</v>
      </c>
      <c r="V444" s="163">
        <v>5000</v>
      </c>
      <c r="W444" s="217">
        <v>5000</v>
      </c>
      <c r="X444" s="164">
        <f>V444+W444</f>
        <v>10000</v>
      </c>
    </row>
    <row r="445" spans="2:37" s="149" customFormat="1" ht="39.950000000000003" customHeight="1" x14ac:dyDescent="0.25">
      <c r="B445" s="215">
        <v>1</v>
      </c>
      <c r="C445" s="8" t="s">
        <v>95</v>
      </c>
      <c r="D445" s="159"/>
      <c r="E445" s="155"/>
      <c r="F445" s="155"/>
      <c r="G445" s="155"/>
      <c r="H445" s="151" t="s">
        <v>42</v>
      </c>
      <c r="I445" s="151" t="s">
        <v>96</v>
      </c>
      <c r="J445" s="57" t="s">
        <v>18</v>
      </c>
      <c r="K445" s="160"/>
      <c r="L445" s="160"/>
      <c r="M445" s="161" t="s">
        <v>906</v>
      </c>
      <c r="N445" s="161" t="s">
        <v>54</v>
      </c>
      <c r="O445" s="153">
        <f t="shared" si="65"/>
        <v>20000000</v>
      </c>
      <c r="P445" s="61">
        <v>20000000</v>
      </c>
      <c r="Q445" s="62"/>
      <c r="R445" s="62"/>
      <c r="S445" s="62"/>
      <c r="T445" s="162" t="s">
        <v>317</v>
      </c>
      <c r="U445" s="192">
        <v>11111</v>
      </c>
      <c r="V445" s="163">
        <v>6000</v>
      </c>
      <c r="W445" s="217">
        <v>6000</v>
      </c>
      <c r="X445" s="164">
        <f>V445+W445</f>
        <v>12000</v>
      </c>
      <c r="Y445" s="150"/>
      <c r="Z445" s="150"/>
      <c r="AA445" s="150"/>
      <c r="AB445" s="150"/>
      <c r="AC445" s="150"/>
      <c r="AD445" s="150"/>
      <c r="AE445" s="150"/>
      <c r="AF445" s="213"/>
      <c r="AG445" s="213"/>
      <c r="AH445" s="213"/>
    </row>
    <row r="446" spans="2:37" ht="39.950000000000003" customHeight="1" x14ac:dyDescent="0.25">
      <c r="D446" s="88"/>
      <c r="E446" s="56"/>
      <c r="F446" s="56"/>
      <c r="G446" s="56"/>
      <c r="H446" s="57"/>
      <c r="I446" s="57"/>
      <c r="J446" s="57"/>
      <c r="K446" s="89"/>
      <c r="L446" s="89"/>
      <c r="M446" s="90"/>
      <c r="N446" s="90"/>
      <c r="O446" s="27"/>
      <c r="P446" s="61"/>
      <c r="Q446" s="62"/>
      <c r="R446" s="62"/>
      <c r="S446" s="62"/>
      <c r="T446" s="63"/>
      <c r="U446" s="219"/>
      <c r="V446" s="192"/>
      <c r="W446" s="192"/>
      <c r="X446" s="193"/>
    </row>
    <row r="447" spans="2:37" ht="39.950000000000003" customHeight="1" x14ac:dyDescent="0.25">
      <c r="D447" s="37"/>
      <c r="E447" s="38"/>
      <c r="F447" s="38"/>
      <c r="G447" s="38"/>
      <c r="H447" s="38"/>
      <c r="I447" s="39"/>
      <c r="J447" s="40"/>
      <c r="K447" s="40"/>
      <c r="L447" s="40"/>
      <c r="M447" s="40" t="s">
        <v>126</v>
      </c>
      <c r="N447" s="40"/>
      <c r="O447" s="112">
        <f>SUM(O448:O451)</f>
        <v>10150568</v>
      </c>
      <c r="P447" s="112">
        <f>SUM(P448:P451)</f>
        <v>10150568</v>
      </c>
      <c r="Q447" s="42"/>
      <c r="R447" s="42"/>
      <c r="S447" s="42"/>
      <c r="T447" s="38"/>
      <c r="U447" s="179"/>
      <c r="V447" s="199"/>
      <c r="W447" s="199"/>
      <c r="X447" s="200"/>
    </row>
    <row r="448" spans="2:37" ht="39.950000000000003" customHeight="1" x14ac:dyDescent="0.25">
      <c r="B448" s="215">
        <v>1</v>
      </c>
      <c r="C448" s="8" t="s">
        <v>95</v>
      </c>
      <c r="D448" s="88"/>
      <c r="E448" s="56"/>
      <c r="F448" s="56"/>
      <c r="G448" s="56"/>
      <c r="H448" s="20" t="s">
        <v>42</v>
      </c>
      <c r="I448" s="20" t="s">
        <v>96</v>
      </c>
      <c r="J448" s="57" t="s">
        <v>18</v>
      </c>
      <c r="K448" s="89"/>
      <c r="L448" s="89"/>
      <c r="M448" s="90" t="s">
        <v>282</v>
      </c>
      <c r="N448" s="90" t="s">
        <v>127</v>
      </c>
      <c r="O448" s="27">
        <f t="shared" si="65"/>
        <v>1450568</v>
      </c>
      <c r="P448" s="143">
        <v>1450568</v>
      </c>
      <c r="Q448" s="62"/>
      <c r="R448" s="62"/>
      <c r="S448" s="62"/>
      <c r="T448" s="63" t="s">
        <v>1008</v>
      </c>
      <c r="U448" s="227">
        <v>1</v>
      </c>
      <c r="V448" s="192"/>
      <c r="W448" s="192"/>
      <c r="X448" s="193"/>
    </row>
    <row r="449" spans="2:34" ht="39.950000000000003" customHeight="1" x14ac:dyDescent="0.25">
      <c r="B449" s="215">
        <v>1</v>
      </c>
      <c r="C449" s="8" t="s">
        <v>95</v>
      </c>
      <c r="D449" s="88"/>
      <c r="E449" s="56"/>
      <c r="F449" s="56"/>
      <c r="G449" s="56"/>
      <c r="H449" s="20" t="s">
        <v>42</v>
      </c>
      <c r="I449" s="20" t="s">
        <v>96</v>
      </c>
      <c r="J449" s="57" t="s">
        <v>18</v>
      </c>
      <c r="K449" s="89"/>
      <c r="L449" s="89"/>
      <c r="M449" s="90" t="s">
        <v>283</v>
      </c>
      <c r="N449" s="90" t="s">
        <v>284</v>
      </c>
      <c r="O449" s="27">
        <f t="shared" si="65"/>
        <v>5000000</v>
      </c>
      <c r="P449" s="143">
        <v>5000000</v>
      </c>
      <c r="Q449" s="62"/>
      <c r="R449" s="62"/>
      <c r="S449" s="62"/>
      <c r="T449" s="63" t="s">
        <v>1007</v>
      </c>
      <c r="U449" s="227">
        <v>1</v>
      </c>
      <c r="V449" s="192"/>
      <c r="W449" s="192"/>
      <c r="X449" s="193"/>
    </row>
    <row r="450" spans="2:34" ht="39.950000000000003" customHeight="1" x14ac:dyDescent="0.25">
      <c r="B450" s="215">
        <v>1</v>
      </c>
      <c r="C450" s="8" t="s">
        <v>95</v>
      </c>
      <c r="D450" s="88"/>
      <c r="E450" s="56"/>
      <c r="F450" s="56"/>
      <c r="G450" s="56"/>
      <c r="H450" s="20" t="s">
        <v>42</v>
      </c>
      <c r="I450" s="20" t="s">
        <v>96</v>
      </c>
      <c r="J450" s="57" t="s">
        <v>18</v>
      </c>
      <c r="K450" s="89"/>
      <c r="L450" s="89"/>
      <c r="M450" s="90" t="s">
        <v>285</v>
      </c>
      <c r="N450" s="90" t="s">
        <v>286</v>
      </c>
      <c r="O450" s="27">
        <f t="shared" si="65"/>
        <v>1500000</v>
      </c>
      <c r="P450" s="143">
        <v>1500000</v>
      </c>
      <c r="Q450" s="62"/>
      <c r="R450" s="62"/>
      <c r="S450" s="62"/>
      <c r="T450" s="63" t="s">
        <v>1008</v>
      </c>
      <c r="U450" s="227">
        <v>1</v>
      </c>
      <c r="V450" s="192"/>
      <c r="W450" s="192"/>
      <c r="X450" s="193"/>
    </row>
    <row r="451" spans="2:34" ht="39.950000000000003" customHeight="1" x14ac:dyDescent="0.25">
      <c r="B451" s="215">
        <v>1</v>
      </c>
      <c r="C451" s="8" t="s">
        <v>95</v>
      </c>
      <c r="D451" s="88"/>
      <c r="E451" s="56"/>
      <c r="F451" s="56"/>
      <c r="G451" s="56"/>
      <c r="H451" s="20" t="s">
        <v>42</v>
      </c>
      <c r="I451" s="20" t="s">
        <v>96</v>
      </c>
      <c r="J451" s="57" t="s">
        <v>93</v>
      </c>
      <c r="K451" s="89"/>
      <c r="L451" s="89"/>
      <c r="M451" s="90" t="s">
        <v>189</v>
      </c>
      <c r="N451" s="90" t="s">
        <v>22</v>
      </c>
      <c r="O451" s="27">
        <f t="shared" si="65"/>
        <v>2200000</v>
      </c>
      <c r="P451" s="61">
        <v>2200000</v>
      </c>
      <c r="Q451" s="62"/>
      <c r="R451" s="62"/>
      <c r="S451" s="62"/>
      <c r="T451" s="63" t="s">
        <v>1008</v>
      </c>
      <c r="U451" s="227">
        <v>1</v>
      </c>
      <c r="V451" s="192"/>
      <c r="W451" s="192"/>
      <c r="X451" s="193"/>
    </row>
    <row r="452" spans="2:34" ht="15" customHeight="1" x14ac:dyDescent="0.25">
      <c r="D452" s="88"/>
      <c r="E452" s="56"/>
      <c r="F452" s="56"/>
      <c r="G452" s="56"/>
      <c r="H452" s="57"/>
      <c r="I452" s="57"/>
      <c r="J452" s="57"/>
      <c r="K452" s="89"/>
      <c r="L452" s="89"/>
      <c r="M452" s="90"/>
      <c r="N452" s="90"/>
      <c r="O452" s="27"/>
      <c r="P452" s="61"/>
      <c r="Q452" s="62"/>
      <c r="R452" s="62"/>
      <c r="S452" s="62"/>
      <c r="T452" s="63"/>
      <c r="U452" s="219"/>
      <c r="V452" s="192"/>
      <c r="W452" s="192"/>
      <c r="X452" s="193"/>
    </row>
    <row r="453" spans="2:34" ht="39.950000000000003" customHeight="1" x14ac:dyDescent="0.25">
      <c r="D453" s="37"/>
      <c r="E453" s="38"/>
      <c r="F453" s="38"/>
      <c r="G453" s="38"/>
      <c r="H453" s="38"/>
      <c r="I453" s="39"/>
      <c r="J453" s="40"/>
      <c r="K453" s="40"/>
      <c r="L453" s="40"/>
      <c r="M453" s="40" t="s">
        <v>320</v>
      </c>
      <c r="N453" s="40"/>
      <c r="O453" s="112">
        <f>SUM(O454:O461)</f>
        <v>12508386.800000001</v>
      </c>
      <c r="P453" s="112">
        <f>SUM(P454:P461)</f>
        <v>12508386.800000001</v>
      </c>
      <c r="Q453" s="42"/>
      <c r="R453" s="42"/>
      <c r="S453" s="42"/>
      <c r="T453" s="38"/>
      <c r="U453" s="179"/>
      <c r="V453" s="199"/>
      <c r="W453" s="199"/>
      <c r="X453" s="200"/>
    </row>
    <row r="454" spans="2:34" ht="39.950000000000003" customHeight="1" x14ac:dyDescent="0.25">
      <c r="B454" s="215">
        <v>1</v>
      </c>
      <c r="C454" s="8" t="s">
        <v>95</v>
      </c>
      <c r="D454" s="88"/>
      <c r="E454" s="56"/>
      <c r="F454" s="56"/>
      <c r="G454" s="56"/>
      <c r="H454" s="20" t="s">
        <v>42</v>
      </c>
      <c r="I454" s="20" t="s">
        <v>96</v>
      </c>
      <c r="J454" s="57" t="s">
        <v>18</v>
      </c>
      <c r="K454" s="89"/>
      <c r="L454" s="89"/>
      <c r="M454" s="90" t="s">
        <v>907</v>
      </c>
      <c r="N454" s="90" t="s">
        <v>25</v>
      </c>
      <c r="O454" s="27">
        <f t="shared" ref="O454:O460" si="70">P454</f>
        <v>1251397.8</v>
      </c>
      <c r="P454" s="61">
        <v>1251397.8</v>
      </c>
      <c r="Q454" s="62"/>
      <c r="R454" s="62"/>
      <c r="S454" s="62"/>
      <c r="T454" s="63" t="s">
        <v>322</v>
      </c>
      <c r="U454" s="227">
        <v>1</v>
      </c>
      <c r="V454" s="92"/>
      <c r="W454" s="92"/>
      <c r="X454" s="93"/>
    </row>
    <row r="455" spans="2:34" s="149" customFormat="1" ht="39.950000000000003" customHeight="1" x14ac:dyDescent="0.25">
      <c r="B455" s="215">
        <v>1</v>
      </c>
      <c r="C455" s="8" t="s">
        <v>95</v>
      </c>
      <c r="D455" s="159"/>
      <c r="E455" s="155"/>
      <c r="F455" s="155"/>
      <c r="G455" s="155"/>
      <c r="H455" s="151" t="s">
        <v>42</v>
      </c>
      <c r="I455" s="151" t="s">
        <v>96</v>
      </c>
      <c r="J455" s="57" t="s">
        <v>18</v>
      </c>
      <c r="K455" s="160"/>
      <c r="L455" s="160"/>
      <c r="M455" s="161" t="s">
        <v>907</v>
      </c>
      <c r="N455" s="161" t="s">
        <v>122</v>
      </c>
      <c r="O455" s="153">
        <f t="shared" si="70"/>
        <v>1251397.8</v>
      </c>
      <c r="P455" s="61">
        <v>1251397.8</v>
      </c>
      <c r="Q455" s="62"/>
      <c r="R455" s="62"/>
      <c r="S455" s="62"/>
      <c r="T455" s="157" t="s">
        <v>322</v>
      </c>
      <c r="U455" s="227">
        <v>1</v>
      </c>
      <c r="V455" s="163"/>
      <c r="W455" s="163"/>
      <c r="X455" s="164"/>
      <c r="Y455" s="150"/>
      <c r="Z455" s="150"/>
      <c r="AA455" s="150"/>
      <c r="AB455" s="150"/>
      <c r="AC455" s="150"/>
      <c r="AD455" s="150"/>
      <c r="AE455" s="150"/>
      <c r="AF455" s="213"/>
      <c r="AG455" s="213"/>
      <c r="AH455" s="213"/>
    </row>
    <row r="456" spans="2:34" s="149" customFormat="1" ht="39.950000000000003" customHeight="1" x14ac:dyDescent="0.25">
      <c r="B456" s="215">
        <v>1</v>
      </c>
      <c r="C456" s="8" t="s">
        <v>95</v>
      </c>
      <c r="D456" s="159"/>
      <c r="E456" s="155"/>
      <c r="F456" s="155"/>
      <c r="G456" s="155"/>
      <c r="H456" s="151" t="s">
        <v>42</v>
      </c>
      <c r="I456" s="151" t="s">
        <v>96</v>
      </c>
      <c r="J456" s="57" t="s">
        <v>18</v>
      </c>
      <c r="K456" s="160"/>
      <c r="L456" s="160"/>
      <c r="M456" s="161" t="s">
        <v>907</v>
      </c>
      <c r="N456" s="161" t="s">
        <v>24</v>
      </c>
      <c r="O456" s="153">
        <f t="shared" si="70"/>
        <v>1251397.8</v>
      </c>
      <c r="P456" s="61">
        <v>1251397.8</v>
      </c>
      <c r="Q456" s="62"/>
      <c r="R456" s="62"/>
      <c r="S456" s="62"/>
      <c r="T456" s="157" t="s">
        <v>322</v>
      </c>
      <c r="U456" s="227">
        <v>1</v>
      </c>
      <c r="V456" s="163"/>
      <c r="W456" s="163"/>
      <c r="X456" s="164"/>
      <c r="Y456" s="150"/>
      <c r="Z456" s="150"/>
      <c r="AA456" s="150"/>
      <c r="AB456" s="150"/>
      <c r="AC456" s="150"/>
      <c r="AD456" s="150"/>
      <c r="AE456" s="150"/>
      <c r="AF456" s="213"/>
      <c r="AG456" s="213"/>
      <c r="AH456" s="213"/>
    </row>
    <row r="457" spans="2:34" s="149" customFormat="1" ht="39.950000000000003" customHeight="1" x14ac:dyDescent="0.25">
      <c r="B457" s="215">
        <v>1</v>
      </c>
      <c r="C457" s="8" t="s">
        <v>95</v>
      </c>
      <c r="D457" s="159"/>
      <c r="E457" s="155"/>
      <c r="F457" s="155"/>
      <c r="G457" s="155"/>
      <c r="H457" s="151" t="s">
        <v>42</v>
      </c>
      <c r="I457" s="151" t="s">
        <v>96</v>
      </c>
      <c r="J457" s="57" t="s">
        <v>18</v>
      </c>
      <c r="K457" s="160"/>
      <c r="L457" s="160"/>
      <c r="M457" s="161" t="s">
        <v>907</v>
      </c>
      <c r="N457" s="161" t="s">
        <v>908</v>
      </c>
      <c r="O457" s="153">
        <f t="shared" si="70"/>
        <v>1251397.8</v>
      </c>
      <c r="P457" s="61">
        <v>1251397.8</v>
      </c>
      <c r="Q457" s="62"/>
      <c r="R457" s="62"/>
      <c r="S457" s="62"/>
      <c r="T457" s="157" t="s">
        <v>322</v>
      </c>
      <c r="U457" s="227">
        <v>1</v>
      </c>
      <c r="V457" s="163"/>
      <c r="W457" s="163"/>
      <c r="X457" s="164"/>
      <c r="Y457" s="150"/>
      <c r="Z457" s="150"/>
      <c r="AA457" s="150"/>
      <c r="AB457" s="150"/>
      <c r="AC457" s="150"/>
      <c r="AD457" s="150"/>
      <c r="AE457" s="150"/>
      <c r="AF457" s="213"/>
      <c r="AG457" s="213"/>
      <c r="AH457" s="213"/>
    </row>
    <row r="458" spans="2:34" s="149" customFormat="1" ht="39.950000000000003" customHeight="1" x14ac:dyDescent="0.25">
      <c r="B458" s="215">
        <v>1</v>
      </c>
      <c r="C458" s="8" t="s">
        <v>95</v>
      </c>
      <c r="D458" s="159"/>
      <c r="E458" s="155"/>
      <c r="F458" s="155"/>
      <c r="G458" s="155"/>
      <c r="H458" s="151" t="s">
        <v>42</v>
      </c>
      <c r="I458" s="151" t="s">
        <v>96</v>
      </c>
      <c r="J458" s="57" t="s">
        <v>18</v>
      </c>
      <c r="K458" s="160"/>
      <c r="L458" s="160"/>
      <c r="M458" s="161" t="s">
        <v>907</v>
      </c>
      <c r="N458" s="161" t="s">
        <v>268</v>
      </c>
      <c r="O458" s="153">
        <f t="shared" si="70"/>
        <v>1251397.8</v>
      </c>
      <c r="P458" s="61">
        <v>1251397.8</v>
      </c>
      <c r="Q458" s="62"/>
      <c r="R458" s="62"/>
      <c r="S458" s="62"/>
      <c r="T458" s="157" t="s">
        <v>322</v>
      </c>
      <c r="U458" s="227">
        <v>1</v>
      </c>
      <c r="V458" s="163"/>
      <c r="W458" s="163"/>
      <c r="X458" s="164"/>
      <c r="Y458" s="150"/>
      <c r="Z458" s="150"/>
      <c r="AA458" s="150"/>
      <c r="AB458" s="150"/>
      <c r="AC458" s="150"/>
      <c r="AD458" s="150"/>
      <c r="AE458" s="150"/>
      <c r="AF458" s="213"/>
      <c r="AG458" s="213"/>
      <c r="AH458" s="213"/>
    </row>
    <row r="459" spans="2:34" s="149" customFormat="1" ht="39.950000000000003" customHeight="1" x14ac:dyDescent="0.25">
      <c r="B459" s="215">
        <v>1</v>
      </c>
      <c r="C459" s="8" t="s">
        <v>95</v>
      </c>
      <c r="D459" s="159"/>
      <c r="E459" s="155"/>
      <c r="F459" s="155"/>
      <c r="G459" s="155"/>
      <c r="H459" s="151" t="s">
        <v>42</v>
      </c>
      <c r="I459" s="151" t="s">
        <v>96</v>
      </c>
      <c r="J459" s="57" t="s">
        <v>18</v>
      </c>
      <c r="K459" s="160"/>
      <c r="L459" s="160"/>
      <c r="M459" s="161" t="s">
        <v>907</v>
      </c>
      <c r="N459" s="161" t="s">
        <v>909</v>
      </c>
      <c r="O459" s="153">
        <f t="shared" si="70"/>
        <v>1251397.8</v>
      </c>
      <c r="P459" s="61">
        <v>1251397.8</v>
      </c>
      <c r="Q459" s="62"/>
      <c r="R459" s="62"/>
      <c r="S459" s="62"/>
      <c r="T459" s="157" t="s">
        <v>322</v>
      </c>
      <c r="U459" s="227">
        <v>1</v>
      </c>
      <c r="V459" s="163"/>
      <c r="W459" s="163"/>
      <c r="X459" s="164"/>
      <c r="Y459" s="150"/>
      <c r="Z459" s="150"/>
      <c r="AA459" s="150"/>
      <c r="AB459" s="150"/>
      <c r="AC459" s="150"/>
      <c r="AD459" s="150"/>
      <c r="AE459" s="150"/>
      <c r="AF459" s="213"/>
      <c r="AG459" s="213"/>
      <c r="AH459" s="213"/>
    </row>
    <row r="460" spans="2:34" ht="39.950000000000003" customHeight="1" x14ac:dyDescent="0.25">
      <c r="B460" s="215">
        <v>1</v>
      </c>
      <c r="C460" s="8" t="s">
        <v>95</v>
      </c>
      <c r="D460" s="159"/>
      <c r="E460" s="56"/>
      <c r="F460" s="56"/>
      <c r="G460" s="56"/>
      <c r="H460" s="20" t="s">
        <v>42</v>
      </c>
      <c r="I460" s="20" t="s">
        <v>96</v>
      </c>
      <c r="J460" s="57" t="s">
        <v>93</v>
      </c>
      <c r="K460" s="89"/>
      <c r="L460" s="89"/>
      <c r="M460" s="90" t="s">
        <v>321</v>
      </c>
      <c r="N460" s="90" t="s">
        <v>54</v>
      </c>
      <c r="O460" s="27">
        <f t="shared" si="70"/>
        <v>5000000</v>
      </c>
      <c r="P460" s="61">
        <v>5000000</v>
      </c>
      <c r="Q460" s="62"/>
      <c r="R460" s="62"/>
      <c r="S460" s="62"/>
      <c r="T460" s="63" t="s">
        <v>322</v>
      </c>
      <c r="U460" s="227">
        <v>1</v>
      </c>
      <c r="V460" s="92"/>
      <c r="W460" s="92"/>
      <c r="X460" s="93"/>
    </row>
    <row r="461" spans="2:34" ht="11.25" customHeight="1" x14ac:dyDescent="0.25">
      <c r="D461" s="88"/>
      <c r="E461" s="56"/>
      <c r="F461" s="56"/>
      <c r="G461" s="56"/>
      <c r="H461" s="57"/>
      <c r="I461" s="57"/>
      <c r="J461" s="57"/>
      <c r="K461" s="89"/>
      <c r="L461" s="89"/>
      <c r="M461" s="90"/>
      <c r="N461" s="90"/>
      <c r="O461" s="27"/>
      <c r="P461" s="61"/>
      <c r="Q461" s="62"/>
      <c r="R461" s="62"/>
      <c r="S461" s="62"/>
      <c r="T461" s="63"/>
      <c r="U461" s="219"/>
      <c r="V461" s="192"/>
      <c r="W461" s="192"/>
      <c r="X461" s="193"/>
    </row>
    <row r="462" spans="2:34" ht="39.950000000000003" customHeight="1" x14ac:dyDescent="0.25">
      <c r="D462" s="37"/>
      <c r="E462" s="38"/>
      <c r="F462" s="38"/>
      <c r="G462" s="38"/>
      <c r="H462" s="38"/>
      <c r="I462" s="39"/>
      <c r="J462" s="40"/>
      <c r="K462" s="40"/>
      <c r="L462" s="40"/>
      <c r="M462" s="40" t="s">
        <v>450</v>
      </c>
      <c r="N462" s="40"/>
      <c r="O462" s="112">
        <f>SUM(O463:O474)</f>
        <v>5557498.7400000002</v>
      </c>
      <c r="P462" s="112">
        <f>SUM(P463:P474)</f>
        <v>5557498.7400000002</v>
      </c>
      <c r="Q462" s="42"/>
      <c r="R462" s="42"/>
      <c r="S462" s="42"/>
      <c r="T462" s="38"/>
      <c r="U462" s="179"/>
      <c r="V462" s="199"/>
      <c r="W462" s="199"/>
      <c r="X462" s="200"/>
    </row>
    <row r="463" spans="2:34" ht="39.950000000000003" customHeight="1" x14ac:dyDescent="0.25">
      <c r="B463" s="215">
        <v>1</v>
      </c>
      <c r="C463" s="8" t="s">
        <v>95</v>
      </c>
      <c r="D463" s="88"/>
      <c r="E463" s="56"/>
      <c r="F463" s="56"/>
      <c r="G463" s="56"/>
      <c r="H463" s="20" t="s">
        <v>42</v>
      </c>
      <c r="I463" s="20" t="s">
        <v>96</v>
      </c>
      <c r="J463" s="57" t="s">
        <v>18</v>
      </c>
      <c r="K463" s="89"/>
      <c r="L463" s="89"/>
      <c r="M463" s="90" t="s">
        <v>910</v>
      </c>
      <c r="N463" s="90" t="s">
        <v>127</v>
      </c>
      <c r="O463" s="27">
        <f t="shared" ref="O463:O473" si="71">P463</f>
        <v>600000</v>
      </c>
      <c r="P463" s="61">
        <v>600000</v>
      </c>
      <c r="Q463" s="62"/>
      <c r="R463" s="62"/>
      <c r="S463" s="62"/>
      <c r="T463" s="157" t="s">
        <v>322</v>
      </c>
      <c r="U463" s="227">
        <v>1</v>
      </c>
      <c r="V463" s="192"/>
      <c r="W463" s="192"/>
      <c r="X463" s="193"/>
    </row>
    <row r="464" spans="2:34" s="149" customFormat="1" ht="39.950000000000003" customHeight="1" x14ac:dyDescent="0.25">
      <c r="B464" s="215">
        <v>1</v>
      </c>
      <c r="C464" s="8" t="s">
        <v>95</v>
      </c>
      <c r="D464" s="159"/>
      <c r="E464" s="155"/>
      <c r="F464" s="155"/>
      <c r="G464" s="155"/>
      <c r="H464" s="151" t="s">
        <v>42</v>
      </c>
      <c r="I464" s="151" t="s">
        <v>96</v>
      </c>
      <c r="J464" s="57" t="s">
        <v>18</v>
      </c>
      <c r="K464" s="160"/>
      <c r="L464" s="160"/>
      <c r="M464" s="161" t="s">
        <v>910</v>
      </c>
      <c r="N464" s="161" t="s">
        <v>25</v>
      </c>
      <c r="O464" s="153">
        <f t="shared" si="71"/>
        <v>600000</v>
      </c>
      <c r="P464" s="61">
        <v>600000</v>
      </c>
      <c r="Q464" s="62"/>
      <c r="R464" s="62"/>
      <c r="S464" s="62"/>
      <c r="T464" s="157" t="s">
        <v>322</v>
      </c>
      <c r="U464" s="227">
        <v>1</v>
      </c>
      <c r="V464" s="192"/>
      <c r="W464" s="192"/>
      <c r="X464" s="193"/>
      <c r="Y464" s="150"/>
      <c r="Z464" s="150"/>
      <c r="AA464" s="150"/>
      <c r="AB464" s="150"/>
      <c r="AC464" s="150"/>
      <c r="AD464" s="150"/>
      <c r="AE464" s="150"/>
      <c r="AF464" s="213"/>
      <c r="AG464" s="213"/>
      <c r="AH464" s="213"/>
    </row>
    <row r="465" spans="2:34" s="149" customFormat="1" ht="39.950000000000003" customHeight="1" x14ac:dyDescent="0.25">
      <c r="B465" s="215">
        <v>1</v>
      </c>
      <c r="C465" s="8" t="s">
        <v>95</v>
      </c>
      <c r="D465" s="159"/>
      <c r="E465" s="155"/>
      <c r="F465" s="155"/>
      <c r="G465" s="155"/>
      <c r="H465" s="151" t="s">
        <v>42</v>
      </c>
      <c r="I465" s="151" t="s">
        <v>96</v>
      </c>
      <c r="J465" s="57" t="s">
        <v>18</v>
      </c>
      <c r="K465" s="160"/>
      <c r="L465" s="160"/>
      <c r="M465" s="161" t="s">
        <v>910</v>
      </c>
      <c r="N465" s="161" t="s">
        <v>122</v>
      </c>
      <c r="O465" s="153">
        <f t="shared" si="71"/>
        <v>700000</v>
      </c>
      <c r="P465" s="61">
        <v>700000</v>
      </c>
      <c r="Q465" s="62"/>
      <c r="R465" s="62"/>
      <c r="S465" s="62"/>
      <c r="T465" s="157" t="s">
        <v>322</v>
      </c>
      <c r="U465" s="227">
        <v>1</v>
      </c>
      <c r="V465" s="192"/>
      <c r="W465" s="192"/>
      <c r="X465" s="193"/>
      <c r="Y465" s="150"/>
      <c r="Z465" s="150"/>
      <c r="AA465" s="150"/>
      <c r="AB465" s="150"/>
      <c r="AC465" s="150"/>
      <c r="AD465" s="150"/>
      <c r="AE465" s="150"/>
      <c r="AF465" s="213"/>
      <c r="AG465" s="213"/>
      <c r="AH465" s="213"/>
    </row>
    <row r="466" spans="2:34" s="149" customFormat="1" ht="39.950000000000003" customHeight="1" x14ac:dyDescent="0.25">
      <c r="B466" s="215">
        <v>1</v>
      </c>
      <c r="C466" s="8" t="s">
        <v>95</v>
      </c>
      <c r="D466" s="159"/>
      <c r="E466" s="155"/>
      <c r="F466" s="155"/>
      <c r="G466" s="155"/>
      <c r="H466" s="151" t="s">
        <v>42</v>
      </c>
      <c r="I466" s="151" t="s">
        <v>96</v>
      </c>
      <c r="J466" s="57" t="s">
        <v>18</v>
      </c>
      <c r="K466" s="160"/>
      <c r="L466" s="160"/>
      <c r="M466" s="161" t="s">
        <v>910</v>
      </c>
      <c r="N466" s="161" t="s">
        <v>911</v>
      </c>
      <c r="O466" s="153">
        <f t="shared" si="71"/>
        <v>600000</v>
      </c>
      <c r="P466" s="61">
        <v>600000</v>
      </c>
      <c r="Q466" s="62"/>
      <c r="R466" s="62"/>
      <c r="S466" s="62"/>
      <c r="T466" s="157" t="s">
        <v>322</v>
      </c>
      <c r="U466" s="227">
        <v>1</v>
      </c>
      <c r="V466" s="192"/>
      <c r="W466" s="192"/>
      <c r="X466" s="193"/>
      <c r="Y466" s="150"/>
      <c r="Z466" s="150"/>
      <c r="AA466" s="150"/>
      <c r="AB466" s="150"/>
      <c r="AC466" s="150"/>
      <c r="AD466" s="150"/>
      <c r="AE466" s="150"/>
      <c r="AF466" s="213"/>
      <c r="AG466" s="213"/>
      <c r="AH466" s="213"/>
    </row>
    <row r="467" spans="2:34" s="149" customFormat="1" ht="39.950000000000003" customHeight="1" x14ac:dyDescent="0.25">
      <c r="B467" s="215">
        <v>1</v>
      </c>
      <c r="C467" s="8" t="s">
        <v>95</v>
      </c>
      <c r="D467" s="159"/>
      <c r="E467" s="155"/>
      <c r="F467" s="155"/>
      <c r="G467" s="155"/>
      <c r="H467" s="151" t="s">
        <v>42</v>
      </c>
      <c r="I467" s="151" t="s">
        <v>96</v>
      </c>
      <c r="J467" s="57" t="s">
        <v>18</v>
      </c>
      <c r="K467" s="160"/>
      <c r="L467" s="160"/>
      <c r="M467" s="161" t="s">
        <v>910</v>
      </c>
      <c r="N467" s="161" t="s">
        <v>912</v>
      </c>
      <c r="O467" s="153">
        <f t="shared" si="71"/>
        <v>600000</v>
      </c>
      <c r="P467" s="61">
        <v>600000</v>
      </c>
      <c r="Q467" s="62"/>
      <c r="R467" s="62"/>
      <c r="S467" s="62"/>
      <c r="T467" s="157" t="s">
        <v>322</v>
      </c>
      <c r="U467" s="227">
        <v>1</v>
      </c>
      <c r="V467" s="192"/>
      <c r="W467" s="192"/>
      <c r="X467" s="193"/>
      <c r="Y467" s="150"/>
      <c r="Z467" s="150"/>
      <c r="AA467" s="150"/>
      <c r="AB467" s="150"/>
      <c r="AC467" s="150"/>
      <c r="AD467" s="150"/>
      <c r="AE467" s="150"/>
      <c r="AF467" s="213"/>
      <c r="AG467" s="213"/>
      <c r="AH467" s="213"/>
    </row>
    <row r="468" spans="2:34" s="149" customFormat="1" ht="39.950000000000003" customHeight="1" x14ac:dyDescent="0.25">
      <c r="B468" s="215">
        <v>1</v>
      </c>
      <c r="C468" s="8" t="s">
        <v>95</v>
      </c>
      <c r="D468" s="159"/>
      <c r="E468" s="155"/>
      <c r="F468" s="155"/>
      <c r="G468" s="155"/>
      <c r="H468" s="151" t="s">
        <v>42</v>
      </c>
      <c r="I468" s="151" t="s">
        <v>96</v>
      </c>
      <c r="J468" s="57" t="s">
        <v>18</v>
      </c>
      <c r="K468" s="160"/>
      <c r="L468" s="160"/>
      <c r="M468" s="161" t="s">
        <v>910</v>
      </c>
      <c r="N468" s="161" t="s">
        <v>913</v>
      </c>
      <c r="O468" s="153">
        <f t="shared" si="71"/>
        <v>600000</v>
      </c>
      <c r="P468" s="61">
        <v>600000</v>
      </c>
      <c r="Q468" s="62"/>
      <c r="R468" s="62"/>
      <c r="S468" s="62"/>
      <c r="T468" s="157" t="s">
        <v>322</v>
      </c>
      <c r="U468" s="227">
        <v>1</v>
      </c>
      <c r="V468" s="192"/>
      <c r="W468" s="192"/>
      <c r="X468" s="193"/>
      <c r="Y468" s="150"/>
      <c r="Z468" s="150"/>
      <c r="AA468" s="150"/>
      <c r="AB468" s="150"/>
      <c r="AC468" s="150"/>
      <c r="AD468" s="150"/>
      <c r="AE468" s="150"/>
      <c r="AF468" s="213"/>
      <c r="AG468" s="213"/>
      <c r="AH468" s="213"/>
    </row>
    <row r="469" spans="2:34" s="149" customFormat="1" ht="39.950000000000003" customHeight="1" x14ac:dyDescent="0.25">
      <c r="B469" s="215">
        <v>1</v>
      </c>
      <c r="C469" s="8" t="s">
        <v>95</v>
      </c>
      <c r="D469" s="159"/>
      <c r="E469" s="155"/>
      <c r="F469" s="155"/>
      <c r="G469" s="155"/>
      <c r="H469" s="151" t="s">
        <v>42</v>
      </c>
      <c r="I469" s="151" t="s">
        <v>96</v>
      </c>
      <c r="J469" s="57" t="s">
        <v>18</v>
      </c>
      <c r="K469" s="160"/>
      <c r="L469" s="160"/>
      <c r="M469" s="161" t="s">
        <v>910</v>
      </c>
      <c r="N469" s="161" t="s">
        <v>914</v>
      </c>
      <c r="O469" s="153">
        <f t="shared" si="71"/>
        <v>300000</v>
      </c>
      <c r="P469" s="61">
        <v>300000</v>
      </c>
      <c r="Q469" s="62"/>
      <c r="R469" s="62"/>
      <c r="S469" s="62"/>
      <c r="T469" s="157" t="s">
        <v>322</v>
      </c>
      <c r="U469" s="227">
        <v>1</v>
      </c>
      <c r="V469" s="192"/>
      <c r="W469" s="192"/>
      <c r="X469" s="193"/>
      <c r="Y469" s="150"/>
      <c r="Z469" s="150"/>
      <c r="AA469" s="150"/>
      <c r="AB469" s="150"/>
      <c r="AC469" s="150"/>
      <c r="AD469" s="150"/>
      <c r="AE469" s="150"/>
      <c r="AF469" s="213"/>
      <c r="AG469" s="213"/>
      <c r="AH469" s="213"/>
    </row>
    <row r="470" spans="2:34" s="149" customFormat="1" ht="39.950000000000003" customHeight="1" x14ac:dyDescent="0.25">
      <c r="B470" s="215">
        <v>1</v>
      </c>
      <c r="C470" s="8" t="s">
        <v>95</v>
      </c>
      <c r="D470" s="159"/>
      <c r="E470" s="155"/>
      <c r="F470" s="155"/>
      <c r="G470" s="155"/>
      <c r="H470" s="151" t="s">
        <v>42</v>
      </c>
      <c r="I470" s="151" t="s">
        <v>96</v>
      </c>
      <c r="J470" s="57" t="s">
        <v>18</v>
      </c>
      <c r="K470" s="160"/>
      <c r="L470" s="160"/>
      <c r="M470" s="161" t="s">
        <v>910</v>
      </c>
      <c r="N470" s="161" t="s">
        <v>915</v>
      </c>
      <c r="O470" s="153">
        <f t="shared" si="71"/>
        <v>600000</v>
      </c>
      <c r="P470" s="61">
        <v>600000</v>
      </c>
      <c r="Q470" s="62"/>
      <c r="R470" s="62"/>
      <c r="S470" s="62"/>
      <c r="T470" s="157" t="s">
        <v>322</v>
      </c>
      <c r="U470" s="227">
        <v>1</v>
      </c>
      <c r="V470" s="192"/>
      <c r="W470" s="192"/>
      <c r="X470" s="193"/>
      <c r="Y470" s="150"/>
      <c r="Z470" s="150"/>
      <c r="AA470" s="150"/>
      <c r="AB470" s="150"/>
      <c r="AC470" s="150"/>
      <c r="AD470" s="150"/>
      <c r="AE470" s="150"/>
      <c r="AF470" s="213"/>
      <c r="AG470" s="213"/>
      <c r="AH470" s="213"/>
    </row>
    <row r="471" spans="2:34" s="149" customFormat="1" ht="39.950000000000003" customHeight="1" x14ac:dyDescent="0.25">
      <c r="B471" s="215">
        <v>1</v>
      </c>
      <c r="C471" s="8" t="s">
        <v>95</v>
      </c>
      <c r="D471" s="159"/>
      <c r="E471" s="155"/>
      <c r="F471" s="155"/>
      <c r="G471" s="155"/>
      <c r="H471" s="151" t="s">
        <v>42</v>
      </c>
      <c r="I471" s="151" t="s">
        <v>96</v>
      </c>
      <c r="J471" s="57" t="s">
        <v>18</v>
      </c>
      <c r="K471" s="160"/>
      <c r="L471" s="160"/>
      <c r="M471" s="161" t="s">
        <v>910</v>
      </c>
      <c r="N471" s="161" t="s">
        <v>916</v>
      </c>
      <c r="O471" s="153">
        <f t="shared" si="71"/>
        <v>600000</v>
      </c>
      <c r="P471" s="61">
        <v>600000</v>
      </c>
      <c r="Q471" s="62"/>
      <c r="R471" s="62"/>
      <c r="S471" s="62"/>
      <c r="T471" s="157" t="s">
        <v>322</v>
      </c>
      <c r="U471" s="227">
        <v>1</v>
      </c>
      <c r="V471" s="192"/>
      <c r="W471" s="192"/>
      <c r="X471" s="193"/>
      <c r="Y471" s="150"/>
      <c r="Z471" s="150"/>
      <c r="AA471" s="150"/>
      <c r="AB471" s="150"/>
      <c r="AC471" s="150"/>
      <c r="AD471" s="150"/>
      <c r="AE471" s="150"/>
      <c r="AF471" s="213"/>
      <c r="AG471" s="213"/>
      <c r="AH471" s="213"/>
    </row>
    <row r="472" spans="2:34" s="149" customFormat="1" ht="39.950000000000003" customHeight="1" x14ac:dyDescent="0.25">
      <c r="B472" s="215">
        <v>1</v>
      </c>
      <c r="C472" s="8" t="s">
        <v>95</v>
      </c>
      <c r="D472" s="159"/>
      <c r="E472" s="155"/>
      <c r="F472" s="155"/>
      <c r="G472" s="155"/>
      <c r="H472" s="151" t="s">
        <v>42</v>
      </c>
      <c r="I472" s="151" t="s">
        <v>96</v>
      </c>
      <c r="J472" s="57" t="s">
        <v>18</v>
      </c>
      <c r="K472" s="160"/>
      <c r="L472" s="160"/>
      <c r="M472" s="161" t="s">
        <v>910</v>
      </c>
      <c r="N472" s="161" t="s">
        <v>159</v>
      </c>
      <c r="O472" s="153">
        <f t="shared" si="71"/>
        <v>102787.87</v>
      </c>
      <c r="P472" s="61">
        <v>102787.87</v>
      </c>
      <c r="Q472" s="62"/>
      <c r="R472" s="62"/>
      <c r="S472" s="62"/>
      <c r="T472" s="157" t="s">
        <v>322</v>
      </c>
      <c r="U472" s="227">
        <v>1</v>
      </c>
      <c r="V472" s="192"/>
      <c r="W472" s="192"/>
      <c r="X472" s="193"/>
      <c r="Y472" s="150"/>
      <c r="Z472" s="150"/>
      <c r="AA472" s="150"/>
      <c r="AB472" s="150"/>
      <c r="AC472" s="150"/>
      <c r="AD472" s="150"/>
      <c r="AE472" s="150"/>
      <c r="AF472" s="213"/>
      <c r="AG472" s="213"/>
      <c r="AH472" s="213"/>
    </row>
    <row r="473" spans="2:34" s="149" customFormat="1" ht="39.950000000000003" customHeight="1" x14ac:dyDescent="0.25">
      <c r="B473" s="215">
        <v>1</v>
      </c>
      <c r="C473" s="8" t="s">
        <v>95</v>
      </c>
      <c r="D473" s="159"/>
      <c r="E473" s="155"/>
      <c r="F473" s="155"/>
      <c r="G473" s="155"/>
      <c r="H473" s="151" t="s">
        <v>42</v>
      </c>
      <c r="I473" s="151" t="s">
        <v>96</v>
      </c>
      <c r="J473" s="57" t="s">
        <v>18</v>
      </c>
      <c r="K473" s="160"/>
      <c r="L473" s="160"/>
      <c r="M473" s="161" t="s">
        <v>910</v>
      </c>
      <c r="N473" s="161" t="s">
        <v>273</v>
      </c>
      <c r="O473" s="153">
        <f t="shared" si="71"/>
        <v>254710.87</v>
      </c>
      <c r="P473" s="61">
        <v>254710.87</v>
      </c>
      <c r="Q473" s="62"/>
      <c r="R473" s="62"/>
      <c r="S473" s="62"/>
      <c r="T473" s="157" t="s">
        <v>322</v>
      </c>
      <c r="U473" s="227">
        <v>1</v>
      </c>
      <c r="V473" s="192"/>
      <c r="W473" s="192"/>
      <c r="X473" s="193"/>
      <c r="Y473" s="150"/>
      <c r="Z473" s="150"/>
      <c r="AA473" s="150"/>
      <c r="AB473" s="150"/>
      <c r="AC473" s="150"/>
      <c r="AD473" s="150"/>
      <c r="AE473" s="150"/>
      <c r="AF473" s="213"/>
      <c r="AG473" s="213"/>
      <c r="AH473" s="213"/>
    </row>
    <row r="474" spans="2:34" ht="17.25" customHeight="1" x14ac:dyDescent="0.25">
      <c r="D474" s="88"/>
      <c r="E474" s="56"/>
      <c r="F474" s="56"/>
      <c r="G474" s="56"/>
      <c r="H474" s="57"/>
      <c r="I474" s="57"/>
      <c r="J474" s="57"/>
      <c r="K474" s="89"/>
      <c r="L474" s="89"/>
      <c r="M474" s="90"/>
      <c r="N474" s="90"/>
      <c r="O474" s="27"/>
      <c r="P474" s="61"/>
      <c r="Q474" s="62"/>
      <c r="R474" s="62"/>
      <c r="S474" s="62"/>
      <c r="T474" s="63"/>
      <c r="U474" s="219"/>
      <c r="V474" s="192"/>
      <c r="W474" s="192"/>
      <c r="X474" s="193"/>
    </row>
    <row r="475" spans="2:34" ht="39.950000000000003" customHeight="1" x14ac:dyDescent="0.25">
      <c r="D475" s="37"/>
      <c r="E475" s="38"/>
      <c r="F475" s="38"/>
      <c r="G475" s="38"/>
      <c r="H475" s="38"/>
      <c r="I475" s="39"/>
      <c r="J475" s="40"/>
      <c r="K475" s="40"/>
      <c r="L475" s="40"/>
      <c r="M475" s="40" t="s">
        <v>291</v>
      </c>
      <c r="N475" s="40"/>
      <c r="O475" s="112">
        <f>SUM(O476:O481)</f>
        <v>13718540.199999999</v>
      </c>
      <c r="P475" s="112">
        <f>SUM(P476:P481)</f>
        <v>13718540.199999999</v>
      </c>
      <c r="Q475" s="42"/>
      <c r="R475" s="42"/>
      <c r="S475" s="42"/>
      <c r="T475" s="38"/>
      <c r="U475" s="179"/>
      <c r="V475" s="199"/>
      <c r="W475" s="199"/>
      <c r="X475" s="200"/>
    </row>
    <row r="476" spans="2:34" ht="39.950000000000003" customHeight="1" x14ac:dyDescent="0.25">
      <c r="B476" s="215">
        <v>1</v>
      </c>
      <c r="C476" s="8" t="s">
        <v>95</v>
      </c>
      <c r="D476" s="88"/>
      <c r="E476" s="56"/>
      <c r="F476" s="56"/>
      <c r="G476" s="56"/>
      <c r="H476" s="20" t="s">
        <v>42</v>
      </c>
      <c r="I476" s="20" t="s">
        <v>96</v>
      </c>
      <c r="J476" s="57" t="s">
        <v>18</v>
      </c>
      <c r="K476" s="89"/>
      <c r="L476" s="89"/>
      <c r="M476" s="90" t="s">
        <v>923</v>
      </c>
      <c r="N476" s="90" t="s">
        <v>54</v>
      </c>
      <c r="O476" s="27">
        <f t="shared" ref="O476:O481" si="72">P476</f>
        <v>800000</v>
      </c>
      <c r="P476" s="143">
        <v>800000</v>
      </c>
      <c r="Q476" s="62"/>
      <c r="R476" s="62"/>
      <c r="S476" s="62"/>
      <c r="T476" s="63" t="s">
        <v>1007</v>
      </c>
      <c r="U476" s="227">
        <v>1</v>
      </c>
      <c r="V476" s="192"/>
      <c r="W476" s="192"/>
      <c r="X476" s="193"/>
    </row>
    <row r="477" spans="2:34" ht="39.950000000000003" customHeight="1" x14ac:dyDescent="0.25">
      <c r="B477" s="215">
        <v>1</v>
      </c>
      <c r="C477" s="8" t="s">
        <v>95</v>
      </c>
      <c r="D477" s="88"/>
      <c r="E477" s="56"/>
      <c r="F477" s="56"/>
      <c r="G477" s="56"/>
      <c r="H477" s="20" t="s">
        <v>42</v>
      </c>
      <c r="I477" s="20" t="s">
        <v>96</v>
      </c>
      <c r="J477" s="57" t="s">
        <v>18</v>
      </c>
      <c r="K477" s="89"/>
      <c r="L477" s="89"/>
      <c r="M477" s="90" t="s">
        <v>287</v>
      </c>
      <c r="N477" s="90" t="s">
        <v>54</v>
      </c>
      <c r="O477" s="27">
        <f t="shared" si="72"/>
        <v>1800000</v>
      </c>
      <c r="P477" s="143">
        <v>1800000</v>
      </c>
      <c r="Q477" s="62"/>
      <c r="R477" s="62"/>
      <c r="S477" s="62"/>
      <c r="T477" s="63" t="s">
        <v>1007</v>
      </c>
      <c r="U477" s="227">
        <v>1</v>
      </c>
      <c r="V477" s="192"/>
      <c r="W477" s="192"/>
      <c r="X477" s="193"/>
    </row>
    <row r="478" spans="2:34" ht="39.950000000000003" customHeight="1" x14ac:dyDescent="0.25">
      <c r="B478" s="215">
        <v>1</v>
      </c>
      <c r="C478" s="8" t="s">
        <v>95</v>
      </c>
      <c r="D478" s="88"/>
      <c r="E478" s="56"/>
      <c r="F478" s="56"/>
      <c r="G478" s="56"/>
      <c r="H478" s="20" t="s">
        <v>42</v>
      </c>
      <c r="I478" s="20" t="s">
        <v>96</v>
      </c>
      <c r="J478" s="57" t="s">
        <v>18</v>
      </c>
      <c r="K478" s="89"/>
      <c r="L478" s="89"/>
      <c r="M478" s="90" t="s">
        <v>288</v>
      </c>
      <c r="N478" s="90" t="s">
        <v>54</v>
      </c>
      <c r="O478" s="27">
        <f t="shared" si="72"/>
        <v>2500000</v>
      </c>
      <c r="P478" s="143">
        <v>2500000</v>
      </c>
      <c r="Q478" s="62"/>
      <c r="R478" s="62"/>
      <c r="S478" s="62"/>
      <c r="T478" s="63" t="s">
        <v>1007</v>
      </c>
      <c r="U478" s="227">
        <v>1</v>
      </c>
      <c r="V478" s="192"/>
      <c r="W478" s="192"/>
      <c r="X478" s="193"/>
    </row>
    <row r="479" spans="2:34" ht="39.950000000000003" customHeight="1" x14ac:dyDescent="0.25">
      <c r="B479" s="215">
        <v>1</v>
      </c>
      <c r="C479" s="8" t="s">
        <v>95</v>
      </c>
      <c r="D479" s="88"/>
      <c r="E479" s="56"/>
      <c r="F479" s="56"/>
      <c r="G479" s="56"/>
      <c r="H479" s="20" t="s">
        <v>42</v>
      </c>
      <c r="I479" s="20" t="s">
        <v>96</v>
      </c>
      <c r="J479" s="57" t="s">
        <v>18</v>
      </c>
      <c r="K479" s="89"/>
      <c r="L479" s="89"/>
      <c r="M479" s="90" t="s">
        <v>289</v>
      </c>
      <c r="N479" s="90" t="s">
        <v>54</v>
      </c>
      <c r="O479" s="27">
        <f t="shared" si="72"/>
        <v>300000</v>
      </c>
      <c r="P479" s="143">
        <v>300000</v>
      </c>
      <c r="Q479" s="62"/>
      <c r="R479" s="62"/>
      <c r="S479" s="62"/>
      <c r="T479" s="63" t="s">
        <v>1007</v>
      </c>
      <c r="U479" s="227">
        <v>1</v>
      </c>
      <c r="V479" s="192"/>
      <c r="W479" s="192"/>
      <c r="X479" s="193"/>
    </row>
    <row r="480" spans="2:34" ht="39.950000000000003" customHeight="1" x14ac:dyDescent="0.25">
      <c r="B480" s="215">
        <v>1</v>
      </c>
      <c r="C480" s="8" t="s">
        <v>95</v>
      </c>
      <c r="D480" s="88"/>
      <c r="E480" s="56"/>
      <c r="F480" s="56"/>
      <c r="G480" s="56"/>
      <c r="H480" s="20" t="s">
        <v>42</v>
      </c>
      <c r="I480" s="20" t="s">
        <v>96</v>
      </c>
      <c r="J480" s="57" t="s">
        <v>18</v>
      </c>
      <c r="K480" s="89"/>
      <c r="L480" s="89"/>
      <c r="M480" s="90" t="s">
        <v>1010</v>
      </c>
      <c r="N480" s="90" t="s">
        <v>1012</v>
      </c>
      <c r="O480" s="27">
        <f t="shared" si="72"/>
        <v>1378790.46</v>
      </c>
      <c r="P480" s="143">
        <v>1378790.46</v>
      </c>
      <c r="Q480" s="62"/>
      <c r="R480" s="62"/>
      <c r="S480" s="62"/>
      <c r="T480" s="63" t="s">
        <v>1007</v>
      </c>
      <c r="U480" s="227">
        <v>1</v>
      </c>
      <c r="V480" s="192"/>
      <c r="W480" s="192"/>
      <c r="X480" s="193"/>
    </row>
    <row r="481" spans="2:24" ht="39.950000000000003" customHeight="1" x14ac:dyDescent="0.25">
      <c r="B481" s="215">
        <v>1</v>
      </c>
      <c r="C481" s="8" t="s">
        <v>95</v>
      </c>
      <c r="D481" s="88"/>
      <c r="E481" s="56"/>
      <c r="F481" s="56"/>
      <c r="G481" s="56"/>
      <c r="H481" s="20" t="s">
        <v>42</v>
      </c>
      <c r="I481" s="20" t="s">
        <v>96</v>
      </c>
      <c r="J481" s="57" t="s">
        <v>18</v>
      </c>
      <c r="K481" s="89"/>
      <c r="L481" s="89"/>
      <c r="M481" s="90" t="s">
        <v>1011</v>
      </c>
      <c r="N481" s="90" t="s">
        <v>290</v>
      </c>
      <c r="O481" s="27">
        <f t="shared" si="72"/>
        <v>6939749.7400000002</v>
      </c>
      <c r="P481" s="143">
        <v>6939749.7400000002</v>
      </c>
      <c r="Q481" s="62"/>
      <c r="R481" s="62"/>
      <c r="S481" s="62"/>
      <c r="T481" s="63" t="s">
        <v>1007</v>
      </c>
      <c r="U481" s="227">
        <v>1</v>
      </c>
      <c r="V481" s="192"/>
      <c r="W481" s="192"/>
      <c r="X481" s="193"/>
    </row>
    <row r="482" spans="2:24" ht="10.5" customHeight="1" x14ac:dyDescent="0.25">
      <c r="D482" s="88"/>
      <c r="E482" s="56"/>
      <c r="F482" s="56"/>
      <c r="G482" s="56"/>
      <c r="H482" s="57"/>
      <c r="I482" s="57"/>
      <c r="J482" s="57"/>
      <c r="K482" s="89"/>
      <c r="L482" s="89"/>
      <c r="M482" s="90"/>
      <c r="N482" s="90"/>
      <c r="O482" s="91"/>
      <c r="P482" s="61"/>
      <c r="Q482" s="62"/>
      <c r="R482" s="62"/>
      <c r="S482" s="62"/>
      <c r="T482" s="63"/>
      <c r="U482" s="219"/>
      <c r="V482" s="192"/>
      <c r="W482" s="192"/>
      <c r="X482" s="193"/>
    </row>
    <row r="483" spans="2:24" ht="39.950000000000003" customHeight="1" x14ac:dyDescent="0.25">
      <c r="D483" s="37"/>
      <c r="E483" s="38"/>
      <c r="F483" s="38"/>
      <c r="G483" s="38"/>
      <c r="H483" s="38"/>
      <c r="I483" s="39"/>
      <c r="J483" s="40"/>
      <c r="K483" s="40"/>
      <c r="L483" s="40"/>
      <c r="M483" s="40" t="s">
        <v>50</v>
      </c>
      <c r="N483" s="40"/>
      <c r="O483" s="41">
        <f>SUM(O484:O504)</f>
        <v>28296807.500000004</v>
      </c>
      <c r="P483" s="41">
        <f>SUM(P484:P504)</f>
        <v>28296807.500000004</v>
      </c>
      <c r="Q483" s="42"/>
      <c r="R483" s="42"/>
      <c r="S483" s="42"/>
      <c r="T483" s="38"/>
      <c r="U483" s="179"/>
      <c r="V483" s="199"/>
      <c r="W483" s="199"/>
      <c r="X483" s="200"/>
    </row>
    <row r="484" spans="2:24" ht="50.1" customHeight="1" x14ac:dyDescent="0.25">
      <c r="B484" s="215">
        <v>1</v>
      </c>
      <c r="C484" s="8" t="s">
        <v>50</v>
      </c>
      <c r="D484" s="15"/>
      <c r="E484" s="13"/>
      <c r="F484" s="13"/>
      <c r="G484" s="13"/>
      <c r="H484" s="20" t="s">
        <v>42</v>
      </c>
      <c r="I484" s="20" t="s">
        <v>96</v>
      </c>
      <c r="J484" s="20" t="s">
        <v>18</v>
      </c>
      <c r="K484" s="22">
        <v>1200100015054</v>
      </c>
      <c r="L484" s="22"/>
      <c r="M484" s="24" t="s">
        <v>35</v>
      </c>
      <c r="N484" s="24" t="s">
        <v>23</v>
      </c>
      <c r="O484" s="28">
        <f>P484</f>
        <v>1702388.16</v>
      </c>
      <c r="P484" s="30">
        <v>1702388.16</v>
      </c>
      <c r="Q484" s="14">
        <v>0</v>
      </c>
      <c r="R484" s="14">
        <v>0</v>
      </c>
      <c r="S484" s="14"/>
      <c r="T484" s="31" t="s">
        <v>43</v>
      </c>
      <c r="U484" s="205">
        <v>850</v>
      </c>
      <c r="V484" s="34">
        <v>8300</v>
      </c>
      <c r="W484" s="34">
        <v>8700</v>
      </c>
      <c r="X484" s="35">
        <v>17000</v>
      </c>
    </row>
    <row r="485" spans="2:24" ht="39.950000000000003" customHeight="1" x14ac:dyDescent="0.25">
      <c r="B485" s="215">
        <v>1</v>
      </c>
      <c r="C485" s="8" t="s">
        <v>50</v>
      </c>
      <c r="D485" s="15"/>
      <c r="E485" s="13"/>
      <c r="F485" s="13"/>
      <c r="G485" s="13"/>
      <c r="H485" s="20" t="s">
        <v>42</v>
      </c>
      <c r="I485" s="20" t="s">
        <v>96</v>
      </c>
      <c r="J485" s="20" t="s">
        <v>18</v>
      </c>
      <c r="K485" s="21" t="s">
        <v>45</v>
      </c>
      <c r="L485" s="21"/>
      <c r="M485" s="25" t="s">
        <v>36</v>
      </c>
      <c r="N485" s="25" t="s">
        <v>24</v>
      </c>
      <c r="O485" s="28">
        <f t="shared" ref="O485:O503" si="73">P485</f>
        <v>1702388.16</v>
      </c>
      <c r="P485" s="30">
        <v>1702388.16</v>
      </c>
      <c r="Q485" s="14">
        <v>0</v>
      </c>
      <c r="R485" s="14">
        <v>0</v>
      </c>
      <c r="S485" s="14"/>
      <c r="T485" s="31" t="s">
        <v>43</v>
      </c>
      <c r="U485" s="205">
        <v>850</v>
      </c>
      <c r="V485" s="34">
        <v>8300</v>
      </c>
      <c r="W485" s="34">
        <v>8700</v>
      </c>
      <c r="X485" s="35">
        <v>17000</v>
      </c>
    </row>
    <row r="486" spans="2:24" ht="39.950000000000003" customHeight="1" x14ac:dyDescent="0.25">
      <c r="B486" s="215">
        <v>1</v>
      </c>
      <c r="C486" s="8" t="s">
        <v>50</v>
      </c>
      <c r="D486" s="15"/>
      <c r="E486" s="13"/>
      <c r="F486" s="13"/>
      <c r="G486" s="13"/>
      <c r="H486" s="20" t="s">
        <v>42</v>
      </c>
      <c r="I486" s="20" t="s">
        <v>96</v>
      </c>
      <c r="J486" s="20" t="s">
        <v>18</v>
      </c>
      <c r="K486" s="22">
        <v>1200100015073</v>
      </c>
      <c r="L486" s="22"/>
      <c r="M486" s="25" t="s">
        <v>37</v>
      </c>
      <c r="N486" s="25" t="s">
        <v>25</v>
      </c>
      <c r="O486" s="28">
        <f t="shared" si="73"/>
        <v>1702388.16</v>
      </c>
      <c r="P486" s="30">
        <v>1702388.16</v>
      </c>
      <c r="Q486" s="14">
        <v>0</v>
      </c>
      <c r="R486" s="14">
        <v>0</v>
      </c>
      <c r="S486" s="14"/>
      <c r="T486" s="31" t="s">
        <v>43</v>
      </c>
      <c r="U486" s="205">
        <v>850</v>
      </c>
      <c r="V486" s="34">
        <v>8300</v>
      </c>
      <c r="W486" s="34">
        <v>8700</v>
      </c>
      <c r="X486" s="35">
        <v>17000</v>
      </c>
    </row>
    <row r="487" spans="2:24" ht="39.950000000000003" customHeight="1" x14ac:dyDescent="0.25">
      <c r="B487" s="215">
        <v>1</v>
      </c>
      <c r="C487" s="8" t="s">
        <v>50</v>
      </c>
      <c r="D487" s="15"/>
      <c r="E487" s="13"/>
      <c r="F487" s="13"/>
      <c r="G487" s="13"/>
      <c r="H487" s="20" t="s">
        <v>42</v>
      </c>
      <c r="I487" s="20" t="s">
        <v>96</v>
      </c>
      <c r="J487" s="20" t="s">
        <v>18</v>
      </c>
      <c r="K487" s="22">
        <v>1200100010477</v>
      </c>
      <c r="L487" s="22"/>
      <c r="M487" s="25" t="s">
        <v>36</v>
      </c>
      <c r="N487" s="25" t="s">
        <v>26</v>
      </c>
      <c r="O487" s="28">
        <f t="shared" si="73"/>
        <v>2003969.6</v>
      </c>
      <c r="P487" s="30">
        <v>2003969.6</v>
      </c>
      <c r="Q487" s="14">
        <v>0</v>
      </c>
      <c r="R487" s="14">
        <v>0</v>
      </c>
      <c r="S487" s="14"/>
      <c r="T487" s="31" t="s">
        <v>43</v>
      </c>
      <c r="U487" s="205">
        <v>1000</v>
      </c>
      <c r="V487" s="34">
        <v>9800</v>
      </c>
      <c r="W487" s="34">
        <v>10200</v>
      </c>
      <c r="X487" s="36">
        <v>20000</v>
      </c>
    </row>
    <row r="488" spans="2:24" ht="39.950000000000003" customHeight="1" x14ac:dyDescent="0.25">
      <c r="B488" s="215">
        <v>1</v>
      </c>
      <c r="C488" s="8" t="s">
        <v>50</v>
      </c>
      <c r="D488" s="15"/>
      <c r="E488" s="13"/>
      <c r="F488" s="13"/>
      <c r="G488" s="13"/>
      <c r="H488" s="20" t="s">
        <v>42</v>
      </c>
      <c r="I488" s="20" t="s">
        <v>96</v>
      </c>
      <c r="J488" s="20" t="s">
        <v>18</v>
      </c>
      <c r="K488" s="22">
        <v>1200100014963</v>
      </c>
      <c r="L488" s="22"/>
      <c r="M488" s="25" t="s">
        <v>36</v>
      </c>
      <c r="N488" s="25" t="s">
        <v>27</v>
      </c>
      <c r="O488" s="28">
        <f t="shared" si="73"/>
        <v>1702388.16</v>
      </c>
      <c r="P488" s="30">
        <v>1702388.16</v>
      </c>
      <c r="Q488" s="14">
        <v>0</v>
      </c>
      <c r="R488" s="14">
        <v>0</v>
      </c>
      <c r="S488" s="14"/>
      <c r="T488" s="31" t="s">
        <v>43</v>
      </c>
      <c r="U488" s="205">
        <v>850</v>
      </c>
      <c r="V488" s="34">
        <v>8300</v>
      </c>
      <c r="W488" s="34">
        <v>8700</v>
      </c>
      <c r="X488" s="35">
        <v>17000</v>
      </c>
    </row>
    <row r="489" spans="2:24" ht="39.950000000000003" customHeight="1" x14ac:dyDescent="0.25">
      <c r="B489" s="215">
        <v>1</v>
      </c>
      <c r="C489" s="8" t="s">
        <v>50</v>
      </c>
      <c r="D489" s="15"/>
      <c r="E489" s="13"/>
      <c r="F489" s="13"/>
      <c r="G489" s="13"/>
      <c r="H489" s="20" t="s">
        <v>42</v>
      </c>
      <c r="I489" s="20" t="s">
        <v>96</v>
      </c>
      <c r="J489" s="20" t="s">
        <v>18</v>
      </c>
      <c r="K489" s="22">
        <v>1200100013645</v>
      </c>
      <c r="L489" s="22"/>
      <c r="M489" s="25" t="s">
        <v>36</v>
      </c>
      <c r="N489" s="25" t="s">
        <v>28</v>
      </c>
      <c r="O489" s="28">
        <f t="shared" si="73"/>
        <v>1702388.16</v>
      </c>
      <c r="P489" s="30">
        <v>1702388.16</v>
      </c>
      <c r="Q489" s="14">
        <v>0</v>
      </c>
      <c r="R489" s="14">
        <v>0</v>
      </c>
      <c r="S489" s="14"/>
      <c r="T489" s="31" t="s">
        <v>43</v>
      </c>
      <c r="U489" s="205">
        <v>850</v>
      </c>
      <c r="V489" s="34">
        <v>8300</v>
      </c>
      <c r="W489" s="34">
        <v>8700</v>
      </c>
      <c r="X489" s="35">
        <v>17000</v>
      </c>
    </row>
    <row r="490" spans="2:24" ht="39.950000000000003" customHeight="1" x14ac:dyDescent="0.25">
      <c r="B490" s="215">
        <v>1</v>
      </c>
      <c r="C490" s="8" t="s">
        <v>50</v>
      </c>
      <c r="D490" s="15"/>
      <c r="E490" s="13"/>
      <c r="F490" s="13"/>
      <c r="G490" s="13"/>
      <c r="H490" s="20" t="s">
        <v>42</v>
      </c>
      <c r="I490" s="20" t="s">
        <v>96</v>
      </c>
      <c r="J490" s="20" t="s">
        <v>18</v>
      </c>
      <c r="K490" s="22">
        <v>1200100012308</v>
      </c>
      <c r="L490" s="22"/>
      <c r="M490" s="24" t="s">
        <v>36</v>
      </c>
      <c r="N490" s="24" t="s">
        <v>29</v>
      </c>
      <c r="O490" s="28">
        <f t="shared" si="73"/>
        <v>1201685.76</v>
      </c>
      <c r="P490" s="30">
        <v>1201685.76</v>
      </c>
      <c r="Q490" s="14">
        <v>0</v>
      </c>
      <c r="R490" s="14">
        <v>0</v>
      </c>
      <c r="S490" s="14"/>
      <c r="T490" s="31" t="s">
        <v>43</v>
      </c>
      <c r="U490" s="205">
        <v>600</v>
      </c>
      <c r="V490" s="34">
        <v>6600</v>
      </c>
      <c r="W490" s="34">
        <v>5400</v>
      </c>
      <c r="X490" s="35">
        <v>12000</v>
      </c>
    </row>
    <row r="491" spans="2:24" ht="39.950000000000003" customHeight="1" x14ac:dyDescent="0.25">
      <c r="B491" s="215">
        <v>1</v>
      </c>
      <c r="C491" s="8" t="s">
        <v>50</v>
      </c>
      <c r="D491" s="15"/>
      <c r="E491" s="13"/>
      <c r="F491" s="13"/>
      <c r="G491" s="13"/>
      <c r="H491" s="20" t="s">
        <v>42</v>
      </c>
      <c r="I491" s="20" t="s">
        <v>96</v>
      </c>
      <c r="J491" s="20" t="s">
        <v>18</v>
      </c>
      <c r="K491" s="22">
        <v>1200100013359</v>
      </c>
      <c r="L491" s="22"/>
      <c r="M491" s="24" t="s">
        <v>36</v>
      </c>
      <c r="N491" s="24" t="s">
        <v>30</v>
      </c>
      <c r="O491" s="28">
        <f t="shared" si="73"/>
        <v>1201685.76</v>
      </c>
      <c r="P491" s="30">
        <v>1201685.76</v>
      </c>
      <c r="Q491" s="14">
        <v>0</v>
      </c>
      <c r="R491" s="14">
        <v>0</v>
      </c>
      <c r="S491" s="14"/>
      <c r="T491" s="31" t="s">
        <v>43</v>
      </c>
      <c r="U491" s="205">
        <v>600</v>
      </c>
      <c r="V491" s="34">
        <v>6600</v>
      </c>
      <c r="W491" s="34">
        <v>5400</v>
      </c>
      <c r="X491" s="35">
        <v>12000</v>
      </c>
    </row>
    <row r="492" spans="2:24" ht="39.950000000000003" customHeight="1" x14ac:dyDescent="0.25">
      <c r="B492" s="215">
        <v>1</v>
      </c>
      <c r="C492" s="8" t="s">
        <v>50</v>
      </c>
      <c r="D492" s="15"/>
      <c r="E492" s="13"/>
      <c r="F492" s="13"/>
      <c r="G492" s="13"/>
      <c r="H492" s="20" t="s">
        <v>42</v>
      </c>
      <c r="I492" s="20" t="s">
        <v>96</v>
      </c>
      <c r="J492" s="20" t="s">
        <v>18</v>
      </c>
      <c r="K492" s="22">
        <v>1200100016457</v>
      </c>
      <c r="L492" s="22"/>
      <c r="M492" s="24" t="s">
        <v>36</v>
      </c>
      <c r="N492" s="24" t="s">
        <v>31</v>
      </c>
      <c r="O492" s="28">
        <f t="shared" si="73"/>
        <v>1802528.64</v>
      </c>
      <c r="P492" s="30">
        <v>1802528.64</v>
      </c>
      <c r="Q492" s="14">
        <v>0</v>
      </c>
      <c r="R492" s="14">
        <v>0</v>
      </c>
      <c r="S492" s="14"/>
      <c r="T492" s="31" t="s">
        <v>43</v>
      </c>
      <c r="U492" s="205">
        <v>900</v>
      </c>
      <c r="V492" s="34">
        <v>8800</v>
      </c>
      <c r="W492" s="34">
        <v>9200</v>
      </c>
      <c r="X492" s="36">
        <v>18000</v>
      </c>
    </row>
    <row r="493" spans="2:24" ht="39.950000000000003" customHeight="1" x14ac:dyDescent="0.25">
      <c r="B493" s="215">
        <v>1</v>
      </c>
      <c r="C493" s="8" t="s">
        <v>50</v>
      </c>
      <c r="D493" s="15"/>
      <c r="E493" s="13"/>
      <c r="F493" s="13"/>
      <c r="G493" s="13"/>
      <c r="H493" s="20" t="s">
        <v>42</v>
      </c>
      <c r="I493" s="20" t="s">
        <v>96</v>
      </c>
      <c r="J493" s="20" t="s">
        <v>18</v>
      </c>
      <c r="K493" s="22">
        <v>1200100016616</v>
      </c>
      <c r="L493" s="22"/>
      <c r="M493" s="24" t="s">
        <v>38</v>
      </c>
      <c r="N493" s="24" t="s">
        <v>32</v>
      </c>
      <c r="O493" s="28">
        <f t="shared" si="73"/>
        <v>1802528.64</v>
      </c>
      <c r="P493" s="30">
        <v>1802528.64</v>
      </c>
      <c r="Q493" s="14">
        <v>0</v>
      </c>
      <c r="R493" s="14">
        <v>0</v>
      </c>
      <c r="S493" s="14"/>
      <c r="T493" s="31" t="s">
        <v>43</v>
      </c>
      <c r="U493" s="205">
        <v>900</v>
      </c>
      <c r="V493" s="34">
        <v>8800</v>
      </c>
      <c r="W493" s="34">
        <v>9200</v>
      </c>
      <c r="X493" s="35">
        <v>18000</v>
      </c>
    </row>
    <row r="494" spans="2:24" ht="39.950000000000003" customHeight="1" x14ac:dyDescent="0.25">
      <c r="B494" s="215">
        <v>1</v>
      </c>
      <c r="C494" s="8" t="s">
        <v>50</v>
      </c>
      <c r="D494" s="15"/>
      <c r="E494" s="13"/>
      <c r="F494" s="13"/>
      <c r="G494" s="13"/>
      <c r="H494" s="20" t="s">
        <v>42</v>
      </c>
      <c r="I494" s="20" t="s">
        <v>96</v>
      </c>
      <c r="J494" s="20" t="s">
        <v>18</v>
      </c>
      <c r="K494" s="22">
        <v>1200100016442</v>
      </c>
      <c r="L494" s="22"/>
      <c r="M494" s="24" t="s">
        <v>38</v>
      </c>
      <c r="N494" s="24" t="s">
        <v>33</v>
      </c>
      <c r="O494" s="28">
        <f t="shared" si="73"/>
        <v>1803572.64</v>
      </c>
      <c r="P494" s="30">
        <v>1803572.64</v>
      </c>
      <c r="Q494" s="14">
        <v>0</v>
      </c>
      <c r="R494" s="14">
        <v>0</v>
      </c>
      <c r="S494" s="14"/>
      <c r="T494" s="31" t="s">
        <v>43</v>
      </c>
      <c r="U494" s="205">
        <v>900</v>
      </c>
      <c r="V494" s="34">
        <v>8800</v>
      </c>
      <c r="W494" s="34">
        <v>9200</v>
      </c>
      <c r="X494" s="35">
        <v>18000</v>
      </c>
    </row>
    <row r="495" spans="2:24" ht="39.950000000000003" customHeight="1" x14ac:dyDescent="0.25">
      <c r="B495" s="215">
        <v>1</v>
      </c>
      <c r="C495" s="8" t="s">
        <v>50</v>
      </c>
      <c r="D495" s="15"/>
      <c r="E495" s="13"/>
      <c r="F495" s="13"/>
      <c r="G495" s="13"/>
      <c r="H495" s="20" t="s">
        <v>42</v>
      </c>
      <c r="I495" s="20" t="s">
        <v>96</v>
      </c>
      <c r="J495" s="20" t="s">
        <v>18</v>
      </c>
      <c r="K495" s="22">
        <v>1200100016461</v>
      </c>
      <c r="L495" s="22"/>
      <c r="M495" s="24" t="s">
        <v>36</v>
      </c>
      <c r="N495" s="24" t="s">
        <v>34</v>
      </c>
      <c r="O495" s="28">
        <f t="shared" si="73"/>
        <v>2003969.6</v>
      </c>
      <c r="P495" s="30">
        <v>2003969.6</v>
      </c>
      <c r="Q495" s="14">
        <v>0</v>
      </c>
      <c r="R495" s="14">
        <v>0</v>
      </c>
      <c r="S495" s="14"/>
      <c r="T495" s="31" t="s">
        <v>43</v>
      </c>
      <c r="U495" s="205">
        <v>1000</v>
      </c>
      <c r="V495" s="34">
        <v>9800</v>
      </c>
      <c r="W495" s="34">
        <v>10200</v>
      </c>
      <c r="X495" s="36">
        <v>20000</v>
      </c>
    </row>
    <row r="496" spans="2:24" ht="39.950000000000003" customHeight="1" x14ac:dyDescent="0.25">
      <c r="B496" s="215">
        <v>1</v>
      </c>
      <c r="C496" s="8" t="s">
        <v>50</v>
      </c>
      <c r="D496" s="15"/>
      <c r="E496" s="13"/>
      <c r="F496" s="13"/>
      <c r="G496" s="13"/>
      <c r="H496" s="20" t="s">
        <v>42</v>
      </c>
      <c r="I496" s="20" t="s">
        <v>96</v>
      </c>
      <c r="J496" s="20" t="s">
        <v>18</v>
      </c>
      <c r="K496" s="22">
        <v>1200101734107</v>
      </c>
      <c r="L496" s="22"/>
      <c r="M496" s="24" t="s">
        <v>36</v>
      </c>
      <c r="N496" s="24" t="s">
        <v>39</v>
      </c>
      <c r="O496" s="28">
        <f t="shared" si="73"/>
        <v>1987611.28</v>
      </c>
      <c r="P496" s="30">
        <v>1987611.28</v>
      </c>
      <c r="Q496" s="14">
        <v>0</v>
      </c>
      <c r="R496" s="14">
        <v>0</v>
      </c>
      <c r="S496" s="14"/>
      <c r="T496" s="31" t="s">
        <v>43</v>
      </c>
      <c r="U496" s="205">
        <v>950</v>
      </c>
      <c r="V496" s="110">
        <v>9200</v>
      </c>
      <c r="W496" s="110">
        <v>9800</v>
      </c>
      <c r="X496" s="36">
        <v>19000</v>
      </c>
    </row>
    <row r="497" spans="2:34" ht="39.950000000000003" customHeight="1" x14ac:dyDescent="0.25">
      <c r="B497" s="215">
        <v>1</v>
      </c>
      <c r="C497" s="8" t="s">
        <v>50</v>
      </c>
      <c r="D497" s="15"/>
      <c r="E497" s="13"/>
      <c r="F497" s="13"/>
      <c r="G497" s="13"/>
      <c r="H497" s="20" t="s">
        <v>42</v>
      </c>
      <c r="I497" s="20" t="s">
        <v>96</v>
      </c>
      <c r="J497" s="20" t="s">
        <v>18</v>
      </c>
      <c r="K497" s="22">
        <v>1200101104060</v>
      </c>
      <c r="L497" s="22"/>
      <c r="M497" s="24" t="s">
        <v>36</v>
      </c>
      <c r="N497" s="24" t="s">
        <v>51</v>
      </c>
      <c r="O497" s="28">
        <f t="shared" si="73"/>
        <v>1987611.28</v>
      </c>
      <c r="P497" s="30">
        <v>1987611.28</v>
      </c>
      <c r="Q497" s="14">
        <v>0</v>
      </c>
      <c r="R497" s="14">
        <v>0</v>
      </c>
      <c r="S497" s="14"/>
      <c r="T497" s="31" t="s">
        <v>43</v>
      </c>
      <c r="U497" s="205">
        <v>950</v>
      </c>
      <c r="V497" s="110">
        <v>9200</v>
      </c>
      <c r="W497" s="110">
        <v>9800</v>
      </c>
      <c r="X497" s="36">
        <v>19000</v>
      </c>
    </row>
    <row r="498" spans="2:34" ht="39.950000000000003" customHeight="1" x14ac:dyDescent="0.25">
      <c r="B498" s="215">
        <v>1</v>
      </c>
      <c r="C498" s="8" t="s">
        <v>50</v>
      </c>
      <c r="D498" s="15"/>
      <c r="E498" s="102"/>
      <c r="F498" s="102"/>
      <c r="G498" s="102"/>
      <c r="H498" s="103" t="s">
        <v>42</v>
      </c>
      <c r="I498" s="20" t="s">
        <v>96</v>
      </c>
      <c r="J498" s="103" t="s">
        <v>18</v>
      </c>
      <c r="K498" s="104" t="s">
        <v>44</v>
      </c>
      <c r="L498" s="104"/>
      <c r="M498" s="105" t="s">
        <v>36</v>
      </c>
      <c r="N498" s="105" t="s">
        <v>40</v>
      </c>
      <c r="O498" s="28">
        <f t="shared" si="73"/>
        <v>1989703.5</v>
      </c>
      <c r="P498" s="107">
        <v>1989703.5</v>
      </c>
      <c r="Q498" s="108">
        <v>0</v>
      </c>
      <c r="R498" s="108">
        <v>0</v>
      </c>
      <c r="S498" s="108"/>
      <c r="T498" s="109" t="s">
        <v>43</v>
      </c>
      <c r="U498" s="230">
        <v>951</v>
      </c>
      <c r="V498" s="110">
        <v>9200</v>
      </c>
      <c r="W498" s="110">
        <v>9820</v>
      </c>
      <c r="X498" s="111">
        <v>19020</v>
      </c>
    </row>
    <row r="499" spans="2:34" ht="39.950000000000003" customHeight="1" x14ac:dyDescent="0.25">
      <c r="B499" s="215">
        <v>1</v>
      </c>
      <c r="C499" s="8" t="s">
        <v>347</v>
      </c>
      <c r="D499" s="15"/>
      <c r="E499" s="102"/>
      <c r="F499" s="102"/>
      <c r="G499" s="102"/>
      <c r="H499" s="103" t="s">
        <v>42</v>
      </c>
      <c r="I499" s="20" t="s">
        <v>96</v>
      </c>
      <c r="J499" s="103" t="s">
        <v>93</v>
      </c>
      <c r="K499" s="104"/>
      <c r="L499" s="104"/>
      <c r="M499" s="105" t="s">
        <v>335</v>
      </c>
      <c r="N499" s="105" t="s">
        <v>339</v>
      </c>
      <c r="O499" s="28">
        <f t="shared" si="73"/>
        <v>600000</v>
      </c>
      <c r="P499" s="107">
        <v>600000</v>
      </c>
      <c r="Q499" s="108"/>
      <c r="R499" s="108"/>
      <c r="S499" s="108"/>
      <c r="T499" s="109" t="s">
        <v>343</v>
      </c>
      <c r="U499" s="230">
        <v>12</v>
      </c>
      <c r="V499" s="110">
        <v>2181</v>
      </c>
      <c r="W499" s="110">
        <v>2249</v>
      </c>
      <c r="X499" s="111">
        <f>V499+W499</f>
        <v>4430</v>
      </c>
    </row>
    <row r="500" spans="2:34" ht="39.950000000000003" customHeight="1" x14ac:dyDescent="0.25">
      <c r="B500" s="215">
        <v>1</v>
      </c>
      <c r="C500" s="8" t="s">
        <v>347</v>
      </c>
      <c r="D500" s="15"/>
      <c r="E500" s="102"/>
      <c r="F500" s="102"/>
      <c r="G500" s="102"/>
      <c r="H500" s="103" t="s">
        <v>42</v>
      </c>
      <c r="I500" s="20" t="s">
        <v>96</v>
      </c>
      <c r="J500" s="103" t="s">
        <v>93</v>
      </c>
      <c r="K500" s="104"/>
      <c r="L500" s="104"/>
      <c r="M500" s="105" t="s">
        <v>335</v>
      </c>
      <c r="N500" s="105" t="s">
        <v>340</v>
      </c>
      <c r="O500" s="28">
        <f t="shared" si="73"/>
        <v>350000</v>
      </c>
      <c r="P500" s="107">
        <v>350000</v>
      </c>
      <c r="Q500" s="108"/>
      <c r="R500" s="108"/>
      <c r="S500" s="108"/>
      <c r="T500" s="109" t="s">
        <v>343</v>
      </c>
      <c r="U500" s="230">
        <v>7</v>
      </c>
      <c r="V500" s="110">
        <v>510</v>
      </c>
      <c r="W500" s="110">
        <v>529</v>
      </c>
      <c r="X500" s="111">
        <f t="shared" ref="X500:X503" si="74">V500+W500</f>
        <v>1039</v>
      </c>
    </row>
    <row r="501" spans="2:34" ht="39.950000000000003" customHeight="1" x14ac:dyDescent="0.25">
      <c r="B501" s="215">
        <v>1</v>
      </c>
      <c r="C501" s="8" t="s">
        <v>347</v>
      </c>
      <c r="D501" s="15"/>
      <c r="E501" s="102"/>
      <c r="F501" s="102"/>
      <c r="G501" s="102"/>
      <c r="H501" s="103" t="s">
        <v>42</v>
      </c>
      <c r="I501" s="20" t="s">
        <v>96</v>
      </c>
      <c r="J501" s="103" t="s">
        <v>93</v>
      </c>
      <c r="K501" s="104"/>
      <c r="L501" s="104"/>
      <c r="M501" s="105" t="s">
        <v>335</v>
      </c>
      <c r="N501" s="105" t="s">
        <v>270</v>
      </c>
      <c r="O501" s="28">
        <f t="shared" si="73"/>
        <v>350000</v>
      </c>
      <c r="P501" s="107">
        <v>350000</v>
      </c>
      <c r="Q501" s="108"/>
      <c r="R501" s="108"/>
      <c r="S501" s="108"/>
      <c r="T501" s="109" t="s">
        <v>343</v>
      </c>
      <c r="U501" s="230">
        <v>7</v>
      </c>
      <c r="V501" s="110">
        <v>668</v>
      </c>
      <c r="W501" s="110">
        <v>751</v>
      </c>
      <c r="X501" s="111">
        <f t="shared" si="74"/>
        <v>1419</v>
      </c>
    </row>
    <row r="502" spans="2:34" ht="39.950000000000003" customHeight="1" x14ac:dyDescent="0.25">
      <c r="B502" s="215">
        <v>1</v>
      </c>
      <c r="C502" s="8" t="s">
        <v>347</v>
      </c>
      <c r="D502" s="15"/>
      <c r="E502" s="102"/>
      <c r="F502" s="102"/>
      <c r="G502" s="102"/>
      <c r="H502" s="103" t="s">
        <v>42</v>
      </c>
      <c r="I502" s="20" t="s">
        <v>96</v>
      </c>
      <c r="J502" s="103" t="s">
        <v>93</v>
      </c>
      <c r="K502" s="104"/>
      <c r="L502" s="104"/>
      <c r="M502" s="105" t="s">
        <v>335</v>
      </c>
      <c r="N502" s="105" t="s">
        <v>341</v>
      </c>
      <c r="O502" s="28">
        <f t="shared" si="73"/>
        <v>350000</v>
      </c>
      <c r="P502" s="107">
        <v>350000</v>
      </c>
      <c r="Q502" s="108"/>
      <c r="R502" s="108"/>
      <c r="S502" s="108"/>
      <c r="T502" s="109" t="s">
        <v>343</v>
      </c>
      <c r="U502" s="230">
        <v>7</v>
      </c>
      <c r="V502" s="110">
        <v>378</v>
      </c>
      <c r="W502" s="110">
        <v>441</v>
      </c>
      <c r="X502" s="111">
        <f t="shared" si="74"/>
        <v>819</v>
      </c>
    </row>
    <row r="503" spans="2:34" ht="39.950000000000003" customHeight="1" x14ac:dyDescent="0.25">
      <c r="B503" s="215">
        <v>1</v>
      </c>
      <c r="C503" s="8" t="s">
        <v>347</v>
      </c>
      <c r="D503" s="15"/>
      <c r="E503" s="102"/>
      <c r="F503" s="102"/>
      <c r="G503" s="102"/>
      <c r="H503" s="103" t="s">
        <v>42</v>
      </c>
      <c r="I503" s="20" t="s">
        <v>96</v>
      </c>
      <c r="J503" s="103" t="s">
        <v>93</v>
      </c>
      <c r="K503" s="104"/>
      <c r="L503" s="104"/>
      <c r="M503" s="105" t="s">
        <v>335</v>
      </c>
      <c r="N503" s="105" t="s">
        <v>342</v>
      </c>
      <c r="O503" s="28">
        <f t="shared" si="73"/>
        <v>350000</v>
      </c>
      <c r="P503" s="107">
        <v>350000</v>
      </c>
      <c r="Q503" s="108"/>
      <c r="R503" s="108"/>
      <c r="S503" s="108"/>
      <c r="T503" s="109" t="s">
        <v>343</v>
      </c>
      <c r="U503" s="230">
        <v>7</v>
      </c>
      <c r="V503" s="110">
        <v>256</v>
      </c>
      <c r="W503" s="110">
        <v>273</v>
      </c>
      <c r="X503" s="111">
        <f t="shared" si="74"/>
        <v>529</v>
      </c>
    </row>
    <row r="504" spans="2:34" ht="12" customHeight="1" x14ac:dyDescent="0.25">
      <c r="D504" s="139"/>
      <c r="E504" s="102"/>
      <c r="F504" s="102"/>
      <c r="G504" s="102"/>
      <c r="H504" s="103"/>
      <c r="I504" s="20"/>
      <c r="J504" s="103"/>
      <c r="K504" s="104"/>
      <c r="L504" s="104"/>
      <c r="M504" s="105"/>
      <c r="N504" s="105"/>
      <c r="O504" s="28"/>
      <c r="P504" s="107"/>
      <c r="Q504" s="108"/>
      <c r="R504" s="108"/>
      <c r="S504" s="108"/>
      <c r="T504" s="109"/>
      <c r="U504" s="220"/>
      <c r="V504" s="202"/>
      <c r="W504" s="202"/>
      <c r="X504" s="203"/>
    </row>
    <row r="505" spans="2:34" ht="39.950000000000003" customHeight="1" x14ac:dyDescent="0.25">
      <c r="D505" s="37"/>
      <c r="E505" s="38"/>
      <c r="F505" s="38"/>
      <c r="G505" s="38"/>
      <c r="H505" s="38"/>
      <c r="I505" s="39"/>
      <c r="J505" s="40"/>
      <c r="K505" s="40"/>
      <c r="L505" s="40"/>
      <c r="M505" s="40" t="s">
        <v>589</v>
      </c>
      <c r="N505" s="40"/>
      <c r="O505" s="41">
        <f>SUM(O506:O508)</f>
        <v>15000000</v>
      </c>
      <c r="P505" s="41">
        <f>SUM(P506:P508)</f>
        <v>15000000</v>
      </c>
      <c r="Q505" s="42"/>
      <c r="R505" s="42"/>
      <c r="S505" s="42"/>
      <c r="T505" s="38"/>
      <c r="U505" s="179"/>
      <c r="V505" s="199"/>
      <c r="W505" s="199"/>
      <c r="X505" s="200"/>
    </row>
    <row r="506" spans="2:34" ht="35.25" customHeight="1" x14ac:dyDescent="0.25">
      <c r="B506" s="215">
        <v>1</v>
      </c>
      <c r="C506" s="8" t="s">
        <v>95</v>
      </c>
      <c r="D506" s="16"/>
      <c r="E506" s="13"/>
      <c r="F506" s="13"/>
      <c r="G506" s="13"/>
      <c r="H506" s="103" t="s">
        <v>42</v>
      </c>
      <c r="I506" s="20" t="s">
        <v>96</v>
      </c>
      <c r="J506" s="20" t="s">
        <v>93</v>
      </c>
      <c r="K506" s="22"/>
      <c r="L506" s="22"/>
      <c r="M506" s="24" t="s">
        <v>590</v>
      </c>
      <c r="N506" s="24" t="s">
        <v>170</v>
      </c>
      <c r="O506" s="28">
        <f t="shared" ref="O506:O507" si="75">P506</f>
        <v>12000000</v>
      </c>
      <c r="P506" s="148">
        <v>12000000</v>
      </c>
      <c r="Q506" s="14"/>
      <c r="R506" s="14"/>
      <c r="S506" s="14"/>
      <c r="T506" s="31" t="s">
        <v>1009</v>
      </c>
      <c r="U506" s="230">
        <v>1</v>
      </c>
      <c r="V506" s="204"/>
      <c r="W506" s="204"/>
      <c r="X506" s="203"/>
    </row>
    <row r="507" spans="2:34" ht="29.25" customHeight="1" x14ac:dyDescent="0.25">
      <c r="B507" s="215">
        <v>1</v>
      </c>
      <c r="C507" s="8" t="s">
        <v>95</v>
      </c>
      <c r="D507" s="16"/>
      <c r="E507" s="13"/>
      <c r="F507" s="13"/>
      <c r="G507" s="13"/>
      <c r="H507" s="103" t="s">
        <v>42</v>
      </c>
      <c r="I507" s="20" t="s">
        <v>96</v>
      </c>
      <c r="J507" s="20" t="s">
        <v>93</v>
      </c>
      <c r="K507" s="21"/>
      <c r="L507" s="21"/>
      <c r="M507" s="24" t="s">
        <v>591</v>
      </c>
      <c r="N507" s="24" t="s">
        <v>54</v>
      </c>
      <c r="O507" s="28">
        <f t="shared" si="75"/>
        <v>3000000</v>
      </c>
      <c r="P507" s="148">
        <v>3000000</v>
      </c>
      <c r="Q507" s="14"/>
      <c r="R507" s="14"/>
      <c r="S507" s="14"/>
      <c r="T507" s="31" t="s">
        <v>1009</v>
      </c>
      <c r="U507" s="230">
        <v>1</v>
      </c>
      <c r="V507" s="205"/>
      <c r="W507" s="205"/>
      <c r="X507" s="203"/>
    </row>
    <row r="508" spans="2:34" ht="18" customHeight="1" x14ac:dyDescent="0.25">
      <c r="D508" s="140"/>
      <c r="E508" s="56"/>
      <c r="F508" s="56"/>
      <c r="G508" s="56"/>
      <c r="H508" s="57"/>
      <c r="I508" s="57"/>
      <c r="J508" s="57"/>
      <c r="K508" s="58"/>
      <c r="L508" s="58"/>
      <c r="M508" s="90"/>
      <c r="N508" s="90"/>
      <c r="O508" s="141"/>
      <c r="P508" s="61"/>
      <c r="Q508" s="62"/>
      <c r="R508" s="62"/>
      <c r="S508" s="62"/>
      <c r="T508" s="63"/>
      <c r="U508" s="220"/>
      <c r="V508" s="192"/>
      <c r="W508" s="192"/>
      <c r="X508" s="203"/>
    </row>
    <row r="509" spans="2:34" ht="29.25" customHeight="1" x14ac:dyDescent="0.25">
      <c r="D509" s="37"/>
      <c r="E509" s="38"/>
      <c r="F509" s="38"/>
      <c r="G509" s="38"/>
      <c r="H509" s="38"/>
      <c r="I509" s="39"/>
      <c r="J509" s="40"/>
      <c r="K509" s="40"/>
      <c r="L509" s="40"/>
      <c r="M509" s="40" t="s">
        <v>106</v>
      </c>
      <c r="N509" s="40"/>
      <c r="O509" s="41">
        <f>SUM(O510:O520)</f>
        <v>16738002.370000001</v>
      </c>
      <c r="P509" s="41">
        <f>SUM(P510:P520)</f>
        <v>16738002.370000001</v>
      </c>
      <c r="Q509" s="42"/>
      <c r="R509" s="42"/>
      <c r="S509" s="42"/>
      <c r="T509" s="38"/>
      <c r="U509" s="179"/>
      <c r="V509" s="199"/>
      <c r="W509" s="199"/>
      <c r="X509" s="200"/>
    </row>
    <row r="510" spans="2:34" s="149" customFormat="1" ht="46.5" customHeight="1" x14ac:dyDescent="0.25">
      <c r="B510" s="215"/>
      <c r="C510" s="8" t="s">
        <v>95</v>
      </c>
      <c r="D510" s="16"/>
      <c r="E510" s="102"/>
      <c r="F510" s="102"/>
      <c r="G510" s="102"/>
      <c r="H510" s="103" t="s">
        <v>42</v>
      </c>
      <c r="I510" s="151" t="s">
        <v>96</v>
      </c>
      <c r="J510" s="151" t="s">
        <v>93</v>
      </c>
      <c r="K510" s="104"/>
      <c r="L510" s="104"/>
      <c r="M510" s="105" t="s">
        <v>918</v>
      </c>
      <c r="N510" s="105" t="s">
        <v>196</v>
      </c>
      <c r="O510" s="28">
        <f>P510</f>
        <v>1700000</v>
      </c>
      <c r="P510" s="168">
        <v>1700000</v>
      </c>
      <c r="Q510" s="108"/>
      <c r="R510" s="108"/>
      <c r="S510" s="108"/>
      <c r="T510" s="154" t="s">
        <v>331</v>
      </c>
      <c r="U510" s="220">
        <v>358.33</v>
      </c>
      <c r="V510" s="202">
        <v>132</v>
      </c>
      <c r="W510" s="202">
        <v>145</v>
      </c>
      <c r="X510" s="203">
        <v>277</v>
      </c>
      <c r="Y510" s="150"/>
      <c r="Z510" s="150"/>
      <c r="AA510" s="150"/>
      <c r="AB510" s="150"/>
      <c r="AC510" s="150"/>
      <c r="AD510" s="150"/>
      <c r="AE510" s="150"/>
      <c r="AF510" s="213"/>
      <c r="AG510" s="213"/>
      <c r="AH510" s="213"/>
    </row>
    <row r="511" spans="2:34" s="149" customFormat="1" ht="46.5" customHeight="1" x14ac:dyDescent="0.25">
      <c r="B511" s="215"/>
      <c r="C511" s="8" t="s">
        <v>95</v>
      </c>
      <c r="D511" s="16"/>
      <c r="E511" s="102"/>
      <c r="F511" s="102"/>
      <c r="G511" s="102"/>
      <c r="H511" s="103" t="s">
        <v>42</v>
      </c>
      <c r="I511" s="151" t="s">
        <v>96</v>
      </c>
      <c r="J511" s="151" t="s">
        <v>93</v>
      </c>
      <c r="K511" s="104"/>
      <c r="L511" s="104"/>
      <c r="M511" s="105" t="s">
        <v>919</v>
      </c>
      <c r="N511" s="105" t="s">
        <v>127</v>
      </c>
      <c r="O511" s="28">
        <f>P511</f>
        <v>1000000</v>
      </c>
      <c r="P511" s="168">
        <v>1000000</v>
      </c>
      <c r="Q511" s="108"/>
      <c r="R511" s="108"/>
      <c r="S511" s="108"/>
      <c r="T511" s="154" t="s">
        <v>331</v>
      </c>
      <c r="U511" s="220">
        <f>P511/4744</f>
        <v>210.79258010118045</v>
      </c>
      <c r="V511" s="202">
        <v>103</v>
      </c>
      <c r="W511" s="202">
        <v>119</v>
      </c>
      <c r="X511" s="203">
        <v>222</v>
      </c>
      <c r="Y511" s="150"/>
      <c r="Z511" s="150"/>
      <c r="AA511" s="150"/>
      <c r="AB511" s="150"/>
      <c r="AC511" s="150"/>
      <c r="AD511" s="150"/>
      <c r="AE511" s="150"/>
      <c r="AF511" s="213"/>
      <c r="AG511" s="213"/>
      <c r="AH511" s="213"/>
    </row>
    <row r="512" spans="2:34" ht="46.5" customHeight="1" x14ac:dyDescent="0.25">
      <c r="B512" s="215">
        <v>1</v>
      </c>
      <c r="C512" s="8" t="s">
        <v>95</v>
      </c>
      <c r="D512" s="16"/>
      <c r="E512" s="102"/>
      <c r="F512" s="102"/>
      <c r="G512" s="102"/>
      <c r="H512" s="103" t="s">
        <v>42</v>
      </c>
      <c r="I512" s="151" t="s">
        <v>96</v>
      </c>
      <c r="J512" s="151" t="s">
        <v>93</v>
      </c>
      <c r="K512" s="104"/>
      <c r="L512" s="104"/>
      <c r="M512" s="105" t="s">
        <v>299</v>
      </c>
      <c r="N512" s="105" t="s">
        <v>118</v>
      </c>
      <c r="O512" s="28">
        <f>P512</f>
        <v>1000000</v>
      </c>
      <c r="P512" s="168">
        <v>1000000</v>
      </c>
      <c r="Q512" s="108"/>
      <c r="R512" s="108"/>
      <c r="S512" s="108"/>
      <c r="T512" s="154" t="s">
        <v>331</v>
      </c>
      <c r="U512" s="220">
        <f>P512/4744</f>
        <v>210.79258010118045</v>
      </c>
      <c r="V512" s="202">
        <v>103</v>
      </c>
      <c r="W512" s="202">
        <v>119</v>
      </c>
      <c r="X512" s="203">
        <v>222</v>
      </c>
    </row>
    <row r="513" spans="2:34" ht="36" customHeight="1" x14ac:dyDescent="0.25">
      <c r="B513" s="215">
        <v>1</v>
      </c>
      <c r="C513" s="8" t="s">
        <v>95</v>
      </c>
      <c r="D513" s="16"/>
      <c r="E513" s="13"/>
      <c r="F513" s="13"/>
      <c r="G513" s="13"/>
      <c r="H513" s="103" t="s">
        <v>42</v>
      </c>
      <c r="I513" s="151" t="s">
        <v>96</v>
      </c>
      <c r="J513" s="151" t="s">
        <v>93</v>
      </c>
      <c r="K513" s="21"/>
      <c r="L513" s="21"/>
      <c r="M513" s="24" t="s">
        <v>107</v>
      </c>
      <c r="N513" s="24" t="s">
        <v>108</v>
      </c>
      <c r="O513" s="28">
        <f t="shared" ref="O513:O519" si="76">P513</f>
        <v>2215375.56</v>
      </c>
      <c r="P513" s="148">
        <v>2215375.56</v>
      </c>
      <c r="Q513" s="14"/>
      <c r="R513" s="14"/>
      <c r="S513" s="14"/>
      <c r="T513" s="154" t="s">
        <v>331</v>
      </c>
      <c r="U513" s="178">
        <v>550.52</v>
      </c>
      <c r="V513" s="33">
        <v>126</v>
      </c>
      <c r="W513" s="33">
        <v>131</v>
      </c>
      <c r="X513" s="111">
        <v>257</v>
      </c>
    </row>
    <row r="514" spans="2:34" ht="47.25" customHeight="1" x14ac:dyDescent="0.25">
      <c r="B514" s="215">
        <v>1</v>
      </c>
      <c r="C514" s="8" t="s">
        <v>95</v>
      </c>
      <c r="D514" s="16"/>
      <c r="E514" s="13"/>
      <c r="F514" s="13"/>
      <c r="G514" s="13"/>
      <c r="H514" s="103" t="s">
        <v>42</v>
      </c>
      <c r="I514" s="151" t="s">
        <v>96</v>
      </c>
      <c r="J514" s="151" t="s">
        <v>93</v>
      </c>
      <c r="K514" s="21"/>
      <c r="L514" s="21"/>
      <c r="M514" s="24" t="s">
        <v>292</v>
      </c>
      <c r="N514" s="24" t="s">
        <v>293</v>
      </c>
      <c r="O514" s="28">
        <f t="shared" si="76"/>
        <v>3000000</v>
      </c>
      <c r="P514" s="148">
        <v>3000000</v>
      </c>
      <c r="Q514" s="14"/>
      <c r="R514" s="14"/>
      <c r="S514" s="14"/>
      <c r="T514" s="154" t="s">
        <v>331</v>
      </c>
      <c r="U514" s="178">
        <v>238.55</v>
      </c>
      <c r="V514" s="33">
        <v>126</v>
      </c>
      <c r="W514" s="33">
        <v>131</v>
      </c>
      <c r="X514" s="111">
        <v>257</v>
      </c>
    </row>
    <row r="515" spans="2:34" ht="52.5" customHeight="1" x14ac:dyDescent="0.25">
      <c r="B515" s="215">
        <v>1</v>
      </c>
      <c r="C515" s="8" t="s">
        <v>95</v>
      </c>
      <c r="D515" s="16"/>
      <c r="E515" s="102"/>
      <c r="F515" s="102"/>
      <c r="G515" s="102"/>
      <c r="H515" s="103" t="s">
        <v>42</v>
      </c>
      <c r="I515" s="20" t="s">
        <v>96</v>
      </c>
      <c r="J515" s="20" t="s">
        <v>93</v>
      </c>
      <c r="K515" s="104"/>
      <c r="L515" s="104"/>
      <c r="M515" s="105" t="s">
        <v>294</v>
      </c>
      <c r="N515" s="105" t="s">
        <v>295</v>
      </c>
      <c r="O515" s="28">
        <f t="shared" si="76"/>
        <v>878473.54</v>
      </c>
      <c r="P515" s="168">
        <v>878473.54</v>
      </c>
      <c r="Q515" s="108"/>
      <c r="R515" s="108"/>
      <c r="S515" s="108"/>
      <c r="T515" s="154" t="s">
        <v>331</v>
      </c>
      <c r="U515" s="220">
        <f t="shared" ref="U515:U519" si="77">P515/4744</f>
        <v>185.17570404721755</v>
      </c>
      <c r="V515" s="202">
        <v>96</v>
      </c>
      <c r="W515" s="202">
        <v>92</v>
      </c>
      <c r="X515" s="203">
        <v>188</v>
      </c>
    </row>
    <row r="516" spans="2:34" ht="50.25" customHeight="1" x14ac:dyDescent="0.25">
      <c r="B516" s="215">
        <v>1</v>
      </c>
      <c r="C516" s="8" t="s">
        <v>95</v>
      </c>
      <c r="D516" s="16"/>
      <c r="E516" s="102"/>
      <c r="F516" s="102"/>
      <c r="G516" s="102"/>
      <c r="H516" s="103" t="s">
        <v>42</v>
      </c>
      <c r="I516" s="20" t="s">
        <v>96</v>
      </c>
      <c r="J516" s="20" t="s">
        <v>93</v>
      </c>
      <c r="K516" s="104"/>
      <c r="L516" s="104"/>
      <c r="M516" s="105" t="s">
        <v>296</v>
      </c>
      <c r="N516" s="105" t="s">
        <v>109</v>
      </c>
      <c r="O516" s="28">
        <f t="shared" si="76"/>
        <v>2696512.27</v>
      </c>
      <c r="P516" s="168">
        <v>2696512.27</v>
      </c>
      <c r="Q516" s="108"/>
      <c r="R516" s="108"/>
      <c r="S516" s="108"/>
      <c r="T516" s="154" t="s">
        <v>331</v>
      </c>
      <c r="U516" s="220">
        <f t="shared" si="77"/>
        <v>568.40477866779088</v>
      </c>
      <c r="V516" s="202">
        <v>212</v>
      </c>
      <c r="W516" s="202">
        <v>241</v>
      </c>
      <c r="X516" s="203">
        <v>453</v>
      </c>
    </row>
    <row r="517" spans="2:34" s="149" customFormat="1" ht="50.25" customHeight="1" x14ac:dyDescent="0.25">
      <c r="B517" s="215"/>
      <c r="C517" s="8" t="s">
        <v>95</v>
      </c>
      <c r="D517" s="16"/>
      <c r="E517" s="102"/>
      <c r="F517" s="102"/>
      <c r="G517" s="102"/>
      <c r="H517" s="103" t="s">
        <v>42</v>
      </c>
      <c r="I517" s="151" t="s">
        <v>96</v>
      </c>
      <c r="J517" s="151" t="s">
        <v>93</v>
      </c>
      <c r="K517" s="104"/>
      <c r="L517" s="104"/>
      <c r="M517" s="105" t="s">
        <v>920</v>
      </c>
      <c r="N517" s="105" t="s">
        <v>260</v>
      </c>
      <c r="O517" s="28">
        <f t="shared" si="76"/>
        <v>1447641</v>
      </c>
      <c r="P517" s="168">
        <v>1447641</v>
      </c>
      <c r="Q517" s="108"/>
      <c r="R517" s="108"/>
      <c r="S517" s="108"/>
      <c r="T517" s="154" t="s">
        <v>331</v>
      </c>
      <c r="U517" s="220">
        <f t="shared" si="77"/>
        <v>305.15198145025295</v>
      </c>
      <c r="V517" s="202">
        <v>116</v>
      </c>
      <c r="W517" s="202">
        <v>101</v>
      </c>
      <c r="X517" s="203">
        <v>217</v>
      </c>
      <c r="Y517" s="150"/>
      <c r="Z517" s="150"/>
      <c r="AA517" s="150"/>
      <c r="AB517" s="150"/>
      <c r="AC517" s="150"/>
      <c r="AD517" s="150"/>
      <c r="AE517" s="150"/>
      <c r="AF517" s="213"/>
      <c r="AG517" s="213"/>
      <c r="AH517" s="213"/>
    </row>
    <row r="518" spans="2:34" ht="45" customHeight="1" x14ac:dyDescent="0.25">
      <c r="B518" s="215">
        <v>1</v>
      </c>
      <c r="C518" s="8" t="s">
        <v>95</v>
      </c>
      <c r="D518" s="16"/>
      <c r="E518" s="102"/>
      <c r="F518" s="102"/>
      <c r="G518" s="102"/>
      <c r="H518" s="103" t="s">
        <v>42</v>
      </c>
      <c r="I518" s="20" t="s">
        <v>96</v>
      </c>
      <c r="J518" s="20" t="s">
        <v>93</v>
      </c>
      <c r="K518" s="104"/>
      <c r="L518" s="104"/>
      <c r="M518" s="105" t="s">
        <v>297</v>
      </c>
      <c r="N518" s="105" t="s">
        <v>298</v>
      </c>
      <c r="O518" s="28">
        <f t="shared" si="76"/>
        <v>2100000</v>
      </c>
      <c r="P518" s="168">
        <v>2100000</v>
      </c>
      <c r="Q518" s="108"/>
      <c r="R518" s="108"/>
      <c r="S518" s="108"/>
      <c r="T518" s="154" t="s">
        <v>331</v>
      </c>
      <c r="U518" s="220">
        <f t="shared" si="77"/>
        <v>442.66441821247889</v>
      </c>
      <c r="V518" s="202">
        <v>98</v>
      </c>
      <c r="W518" s="202">
        <v>92</v>
      </c>
      <c r="X518" s="203">
        <v>190</v>
      </c>
    </row>
    <row r="519" spans="2:34" ht="46.5" customHeight="1" x14ac:dyDescent="0.25">
      <c r="B519" s="215">
        <v>1</v>
      </c>
      <c r="C519" s="8" t="s">
        <v>95</v>
      </c>
      <c r="D519" s="16"/>
      <c r="E519" s="102"/>
      <c r="F519" s="102"/>
      <c r="G519" s="102"/>
      <c r="H519" s="103" t="s">
        <v>42</v>
      </c>
      <c r="I519" s="20" t="s">
        <v>96</v>
      </c>
      <c r="J519" s="20" t="s">
        <v>93</v>
      </c>
      <c r="K519" s="104"/>
      <c r="L519" s="104"/>
      <c r="M519" s="105" t="s">
        <v>587</v>
      </c>
      <c r="N519" s="105" t="s">
        <v>588</v>
      </c>
      <c r="O519" s="126">
        <f t="shared" si="76"/>
        <v>700000</v>
      </c>
      <c r="P519" s="168">
        <v>700000</v>
      </c>
      <c r="Q519" s="108"/>
      <c r="R519" s="108"/>
      <c r="S519" s="108"/>
      <c r="T519" s="154" t="s">
        <v>331</v>
      </c>
      <c r="U519" s="220">
        <f t="shared" si="77"/>
        <v>147.55480607082632</v>
      </c>
      <c r="V519" s="202">
        <v>80</v>
      </c>
      <c r="W519" s="202">
        <v>91</v>
      </c>
      <c r="X519" s="203">
        <v>171</v>
      </c>
    </row>
    <row r="520" spans="2:34" ht="14.25" customHeight="1" x14ac:dyDescent="0.25">
      <c r="D520" s="101"/>
      <c r="E520" s="102"/>
      <c r="F520" s="102"/>
      <c r="G520" s="102"/>
      <c r="H520" s="103"/>
      <c r="I520" s="103"/>
      <c r="J520" s="103"/>
      <c r="K520" s="104"/>
      <c r="L520" s="104"/>
      <c r="M520" s="105"/>
      <c r="N520" s="105"/>
      <c r="O520" s="106"/>
      <c r="P520" s="107"/>
      <c r="Q520" s="108"/>
      <c r="R520" s="108"/>
      <c r="S520" s="108"/>
      <c r="T520" s="109"/>
      <c r="U520" s="220"/>
      <c r="V520" s="202"/>
      <c r="W520" s="202"/>
      <c r="X520" s="203"/>
    </row>
    <row r="521" spans="2:34" ht="40.5" customHeight="1" x14ac:dyDescent="0.25">
      <c r="D521" s="37"/>
      <c r="E521" s="38"/>
      <c r="F521" s="38"/>
      <c r="G521" s="38"/>
      <c r="H521" s="38"/>
      <c r="I521" s="39"/>
      <c r="J521" s="40"/>
      <c r="K521" s="40"/>
      <c r="L521" s="40"/>
      <c r="M521" s="40" t="s">
        <v>300</v>
      </c>
      <c r="N521" s="40"/>
      <c r="O521" s="41">
        <f>SUM(O522:O535)</f>
        <v>30797516</v>
      </c>
      <c r="P521" s="41">
        <f>SUM(P522:P535)</f>
        <v>30797516</v>
      </c>
      <c r="Q521" s="42"/>
      <c r="R521" s="42"/>
      <c r="S521" s="42"/>
      <c r="T521" s="38"/>
      <c r="U521" s="179"/>
      <c r="V521" s="199"/>
      <c r="W521" s="199"/>
      <c r="X521" s="200"/>
    </row>
    <row r="522" spans="2:34" ht="29.25" customHeight="1" x14ac:dyDescent="0.25">
      <c r="B522" s="215">
        <v>1</v>
      </c>
      <c r="C522" s="8" t="s">
        <v>95</v>
      </c>
      <c r="D522" s="88"/>
      <c r="E522" s="56"/>
      <c r="F522" s="56"/>
      <c r="G522" s="56"/>
      <c r="H522" s="20" t="s">
        <v>42</v>
      </c>
      <c r="I522" s="20" t="s">
        <v>96</v>
      </c>
      <c r="J522" s="103" t="s">
        <v>18</v>
      </c>
      <c r="K522" s="104"/>
      <c r="L522" s="104"/>
      <c r="M522" s="105" t="s">
        <v>301</v>
      </c>
      <c r="N522" s="105" t="s">
        <v>54</v>
      </c>
      <c r="O522" s="28">
        <f t="shared" ref="O522:O534" si="78">P522</f>
        <v>300000</v>
      </c>
      <c r="P522" s="168">
        <v>300000</v>
      </c>
      <c r="Q522" s="108"/>
      <c r="R522" s="108"/>
      <c r="S522" s="108"/>
      <c r="T522" s="109" t="s">
        <v>1013</v>
      </c>
      <c r="U522" s="230">
        <v>1</v>
      </c>
      <c r="V522" s="202"/>
      <c r="W522" s="202"/>
      <c r="X522" s="203"/>
    </row>
    <row r="523" spans="2:34" ht="29.25" customHeight="1" x14ac:dyDescent="0.25">
      <c r="B523" s="215">
        <v>1</v>
      </c>
      <c r="C523" s="8" t="s">
        <v>95</v>
      </c>
      <c r="D523" s="88"/>
      <c r="E523" s="56"/>
      <c r="F523" s="56"/>
      <c r="G523" s="56"/>
      <c r="H523" s="20" t="s">
        <v>42</v>
      </c>
      <c r="I523" s="20" t="s">
        <v>96</v>
      </c>
      <c r="J523" s="103" t="s">
        <v>18</v>
      </c>
      <c r="K523" s="104"/>
      <c r="L523" s="104"/>
      <c r="M523" s="105" t="s">
        <v>302</v>
      </c>
      <c r="N523" s="105" t="s">
        <v>54</v>
      </c>
      <c r="O523" s="28">
        <f t="shared" si="78"/>
        <v>422298</v>
      </c>
      <c r="P523" s="168">
        <v>422298</v>
      </c>
      <c r="Q523" s="108"/>
      <c r="R523" s="108"/>
      <c r="S523" s="108"/>
      <c r="T523" s="109" t="s">
        <v>1013</v>
      </c>
      <c r="U523" s="230">
        <v>1</v>
      </c>
      <c r="V523" s="202"/>
      <c r="W523" s="202"/>
      <c r="X523" s="203"/>
    </row>
    <row r="524" spans="2:34" ht="29.25" customHeight="1" x14ac:dyDescent="0.25">
      <c r="B524" s="215">
        <v>1</v>
      </c>
      <c r="C524" s="8" t="s">
        <v>95</v>
      </c>
      <c r="D524" s="88"/>
      <c r="E524" s="56"/>
      <c r="F524" s="56"/>
      <c r="G524" s="56"/>
      <c r="H524" s="20" t="s">
        <v>42</v>
      </c>
      <c r="I524" s="20" t="s">
        <v>96</v>
      </c>
      <c r="J524" s="103" t="s">
        <v>18</v>
      </c>
      <c r="K524" s="104"/>
      <c r="L524" s="104"/>
      <c r="M524" s="105" t="s">
        <v>303</v>
      </c>
      <c r="N524" s="105" t="s">
        <v>54</v>
      </c>
      <c r="O524" s="28">
        <f t="shared" si="78"/>
        <v>800000</v>
      </c>
      <c r="P524" s="168">
        <v>800000</v>
      </c>
      <c r="Q524" s="108"/>
      <c r="R524" s="108"/>
      <c r="S524" s="108"/>
      <c r="T524" s="109" t="s">
        <v>1013</v>
      </c>
      <c r="U524" s="230">
        <v>1</v>
      </c>
      <c r="V524" s="202"/>
      <c r="W524" s="202"/>
      <c r="X524" s="203"/>
    </row>
    <row r="525" spans="2:34" ht="29.25" customHeight="1" x14ac:dyDescent="0.25">
      <c r="B525" s="215">
        <v>1</v>
      </c>
      <c r="C525" s="8" t="s">
        <v>95</v>
      </c>
      <c r="D525" s="88"/>
      <c r="E525" s="56"/>
      <c r="F525" s="56"/>
      <c r="G525" s="56"/>
      <c r="H525" s="20" t="s">
        <v>42</v>
      </c>
      <c r="I525" s="20" t="s">
        <v>96</v>
      </c>
      <c r="J525" s="103" t="s">
        <v>18</v>
      </c>
      <c r="K525" s="104"/>
      <c r="L525" s="104"/>
      <c r="M525" s="105" t="s">
        <v>304</v>
      </c>
      <c r="N525" s="105" t="s">
        <v>54</v>
      </c>
      <c r="O525" s="28">
        <f t="shared" si="78"/>
        <v>385218</v>
      </c>
      <c r="P525" s="168">
        <v>385218</v>
      </c>
      <c r="Q525" s="108"/>
      <c r="R525" s="108"/>
      <c r="S525" s="108"/>
      <c r="T525" s="109" t="s">
        <v>1013</v>
      </c>
      <c r="U525" s="230">
        <v>1</v>
      </c>
      <c r="V525" s="202"/>
      <c r="W525" s="202"/>
      <c r="X525" s="203"/>
    </row>
    <row r="526" spans="2:34" ht="29.25" customHeight="1" x14ac:dyDescent="0.25">
      <c r="B526" s="215">
        <v>1</v>
      </c>
      <c r="C526" s="8" t="s">
        <v>95</v>
      </c>
      <c r="D526" s="88"/>
      <c r="E526" s="56"/>
      <c r="F526" s="56"/>
      <c r="G526" s="56"/>
      <c r="H526" s="20" t="s">
        <v>42</v>
      </c>
      <c r="I526" s="20" t="s">
        <v>96</v>
      </c>
      <c r="J526" s="103" t="s">
        <v>18</v>
      </c>
      <c r="K526" s="104"/>
      <c r="L526" s="104"/>
      <c r="M526" s="105" t="s">
        <v>305</v>
      </c>
      <c r="N526" s="105" t="s">
        <v>54</v>
      </c>
      <c r="O526" s="28">
        <f t="shared" si="78"/>
        <v>810000</v>
      </c>
      <c r="P526" s="168">
        <v>810000</v>
      </c>
      <c r="Q526" s="108"/>
      <c r="R526" s="108"/>
      <c r="S526" s="108"/>
      <c r="T526" s="109" t="s">
        <v>1013</v>
      </c>
      <c r="U526" s="230">
        <v>1</v>
      </c>
      <c r="V526" s="202"/>
      <c r="W526" s="202"/>
      <c r="X526" s="203"/>
    </row>
    <row r="527" spans="2:34" ht="29.25" customHeight="1" x14ac:dyDescent="0.25">
      <c r="B527" s="215">
        <v>1</v>
      </c>
      <c r="C527" s="8" t="s">
        <v>95</v>
      </c>
      <c r="D527" s="88"/>
      <c r="E527" s="56"/>
      <c r="F527" s="56"/>
      <c r="G527" s="56"/>
      <c r="H527" s="20" t="s">
        <v>42</v>
      </c>
      <c r="I527" s="20" t="s">
        <v>96</v>
      </c>
      <c r="J527" s="103" t="s">
        <v>18</v>
      </c>
      <c r="K527" s="104"/>
      <c r="L527" s="104"/>
      <c r="M527" s="105" t="s">
        <v>306</v>
      </c>
      <c r="N527" s="105" t="s">
        <v>54</v>
      </c>
      <c r="O527" s="28">
        <f t="shared" si="78"/>
        <v>940000</v>
      </c>
      <c r="P527" s="168">
        <v>940000</v>
      </c>
      <c r="Q527" s="108"/>
      <c r="R527" s="108"/>
      <c r="S527" s="108"/>
      <c r="T527" s="109" t="s">
        <v>1013</v>
      </c>
      <c r="U527" s="230">
        <v>1</v>
      </c>
      <c r="V527" s="202"/>
      <c r="W527" s="202"/>
      <c r="X527" s="203"/>
    </row>
    <row r="528" spans="2:34" ht="29.25" customHeight="1" x14ac:dyDescent="0.25">
      <c r="B528" s="215">
        <v>1</v>
      </c>
      <c r="C528" s="8" t="s">
        <v>95</v>
      </c>
      <c r="D528" s="88"/>
      <c r="E528" s="56"/>
      <c r="F528" s="56"/>
      <c r="G528" s="56"/>
      <c r="H528" s="20" t="s">
        <v>42</v>
      </c>
      <c r="I528" s="20" t="s">
        <v>96</v>
      </c>
      <c r="J528" s="103" t="s">
        <v>18</v>
      </c>
      <c r="K528" s="104"/>
      <c r="L528" s="104"/>
      <c r="M528" s="105" t="s">
        <v>307</v>
      </c>
      <c r="N528" s="105" t="s">
        <v>54</v>
      </c>
      <c r="O528" s="28">
        <f t="shared" si="78"/>
        <v>350000</v>
      </c>
      <c r="P528" s="168">
        <v>350000</v>
      </c>
      <c r="Q528" s="108"/>
      <c r="R528" s="108"/>
      <c r="S528" s="108"/>
      <c r="T528" s="109" t="s">
        <v>1013</v>
      </c>
      <c r="U528" s="230">
        <v>1</v>
      </c>
      <c r="V528" s="202"/>
      <c r="W528" s="202"/>
      <c r="X528" s="203"/>
    </row>
    <row r="529" spans="2:34" ht="29.25" customHeight="1" x14ac:dyDescent="0.25">
      <c r="B529" s="215">
        <v>1</v>
      </c>
      <c r="C529" s="8" t="s">
        <v>95</v>
      </c>
      <c r="D529" s="88"/>
      <c r="E529" s="56"/>
      <c r="F529" s="56"/>
      <c r="G529" s="56"/>
      <c r="H529" s="20" t="s">
        <v>42</v>
      </c>
      <c r="I529" s="20" t="s">
        <v>96</v>
      </c>
      <c r="J529" s="103" t="s">
        <v>18</v>
      </c>
      <c r="K529" s="104"/>
      <c r="L529" s="104"/>
      <c r="M529" s="105" t="s">
        <v>308</v>
      </c>
      <c r="N529" s="105" t="s">
        <v>54</v>
      </c>
      <c r="O529" s="28">
        <f t="shared" si="78"/>
        <v>500000</v>
      </c>
      <c r="P529" s="168">
        <v>500000</v>
      </c>
      <c r="Q529" s="108"/>
      <c r="R529" s="108"/>
      <c r="S529" s="108"/>
      <c r="T529" s="109" t="s">
        <v>1013</v>
      </c>
      <c r="U529" s="230">
        <v>1</v>
      </c>
      <c r="V529" s="202"/>
      <c r="W529" s="202"/>
      <c r="X529" s="203"/>
    </row>
    <row r="530" spans="2:34" ht="29.25" customHeight="1" x14ac:dyDescent="0.25">
      <c r="B530" s="215">
        <v>1</v>
      </c>
      <c r="C530" s="8" t="s">
        <v>95</v>
      </c>
      <c r="D530" s="88"/>
      <c r="E530" s="56"/>
      <c r="F530" s="56"/>
      <c r="G530" s="56"/>
      <c r="H530" s="20" t="s">
        <v>42</v>
      </c>
      <c r="I530" s="20" t="s">
        <v>96</v>
      </c>
      <c r="J530" s="103" t="s">
        <v>18</v>
      </c>
      <c r="K530" s="104"/>
      <c r="L530" s="104"/>
      <c r="M530" s="105" t="s">
        <v>309</v>
      </c>
      <c r="N530" s="105" t="s">
        <v>54</v>
      </c>
      <c r="O530" s="28">
        <f t="shared" si="78"/>
        <v>600000</v>
      </c>
      <c r="P530" s="168">
        <v>600000</v>
      </c>
      <c r="Q530" s="108"/>
      <c r="R530" s="108"/>
      <c r="S530" s="108"/>
      <c r="T530" s="109" t="s">
        <v>1013</v>
      </c>
      <c r="U530" s="230">
        <v>1</v>
      </c>
      <c r="V530" s="202"/>
      <c r="W530" s="202"/>
      <c r="X530" s="203"/>
    </row>
    <row r="531" spans="2:34" ht="29.25" customHeight="1" x14ac:dyDescent="0.25">
      <c r="B531" s="215">
        <v>1</v>
      </c>
      <c r="C531" s="8" t="s">
        <v>95</v>
      </c>
      <c r="D531" s="159"/>
      <c r="E531" s="56"/>
      <c r="F531" s="56"/>
      <c r="G531" s="56"/>
      <c r="H531" s="20" t="s">
        <v>42</v>
      </c>
      <c r="I531" s="20" t="s">
        <v>96</v>
      </c>
      <c r="J531" s="103" t="s">
        <v>18</v>
      </c>
      <c r="K531" s="104"/>
      <c r="L531" s="104"/>
      <c r="M531" s="105" t="s">
        <v>312</v>
      </c>
      <c r="N531" s="105" t="s">
        <v>170</v>
      </c>
      <c r="O531" s="28">
        <f t="shared" si="78"/>
        <v>940000</v>
      </c>
      <c r="P531" s="168">
        <v>940000</v>
      </c>
      <c r="Q531" s="108"/>
      <c r="R531" s="108"/>
      <c r="S531" s="108"/>
      <c r="T531" s="109" t="s">
        <v>1013</v>
      </c>
      <c r="U531" s="230">
        <v>1</v>
      </c>
      <c r="V531" s="202"/>
      <c r="W531" s="202"/>
      <c r="X531" s="203"/>
    </row>
    <row r="532" spans="2:34" s="149" customFormat="1" ht="29.25" customHeight="1" x14ac:dyDescent="0.25">
      <c r="B532" s="215">
        <v>1</v>
      </c>
      <c r="C532" s="8" t="s">
        <v>95</v>
      </c>
      <c r="D532" s="159"/>
      <c r="E532" s="155"/>
      <c r="F532" s="155"/>
      <c r="G532" s="155"/>
      <c r="H532" s="151" t="s">
        <v>42</v>
      </c>
      <c r="I532" s="151" t="s">
        <v>96</v>
      </c>
      <c r="J532" s="103" t="s">
        <v>18</v>
      </c>
      <c r="K532" s="104"/>
      <c r="L532" s="104"/>
      <c r="M532" s="105" t="s">
        <v>921</v>
      </c>
      <c r="N532" s="105" t="s">
        <v>280</v>
      </c>
      <c r="O532" s="28">
        <f t="shared" si="78"/>
        <v>750000</v>
      </c>
      <c r="P532" s="168">
        <v>750000</v>
      </c>
      <c r="Q532" s="108"/>
      <c r="R532" s="108"/>
      <c r="S532" s="108"/>
      <c r="T532" s="109" t="s">
        <v>1013</v>
      </c>
      <c r="U532" s="230">
        <v>1</v>
      </c>
      <c r="V532" s="202"/>
      <c r="W532" s="202"/>
      <c r="X532" s="203"/>
      <c r="Y532" s="150"/>
      <c r="Z532" s="150"/>
      <c r="AA532" s="150"/>
      <c r="AB532" s="150"/>
      <c r="AC532" s="150"/>
      <c r="AD532" s="150"/>
      <c r="AE532" s="150"/>
      <c r="AF532" s="213"/>
      <c r="AG532" s="213"/>
      <c r="AH532" s="213"/>
    </row>
    <row r="533" spans="2:34" ht="29.25" customHeight="1" x14ac:dyDescent="0.25">
      <c r="B533" s="215">
        <v>1</v>
      </c>
      <c r="C533" s="8" t="s">
        <v>95</v>
      </c>
      <c r="D533" s="159"/>
      <c r="E533" s="56"/>
      <c r="F533" s="56"/>
      <c r="G533" s="56"/>
      <c r="H533" s="151" t="s">
        <v>42</v>
      </c>
      <c r="I533" s="151" t="s">
        <v>96</v>
      </c>
      <c r="J533" s="103" t="s">
        <v>18</v>
      </c>
      <c r="K533" s="104"/>
      <c r="L533" s="104"/>
      <c r="M533" s="105" t="s">
        <v>310</v>
      </c>
      <c r="N533" s="105" t="s">
        <v>311</v>
      </c>
      <c r="O533" s="28">
        <f>P533</f>
        <v>2000000</v>
      </c>
      <c r="P533" s="168">
        <v>2000000</v>
      </c>
      <c r="Q533" s="108"/>
      <c r="R533" s="108"/>
      <c r="S533" s="108"/>
      <c r="T533" s="109" t="s">
        <v>1013</v>
      </c>
      <c r="U533" s="230">
        <v>1</v>
      </c>
      <c r="V533" s="202"/>
      <c r="W533" s="202"/>
      <c r="X533" s="203"/>
    </row>
    <row r="534" spans="2:34" ht="29.25" customHeight="1" x14ac:dyDescent="0.25">
      <c r="B534" s="215">
        <v>1</v>
      </c>
      <c r="C534" s="8" t="s">
        <v>95</v>
      </c>
      <c r="D534" s="159"/>
      <c r="E534" s="56"/>
      <c r="F534" s="56"/>
      <c r="G534" s="56"/>
      <c r="H534" s="20" t="s">
        <v>42</v>
      </c>
      <c r="I534" s="20" t="s">
        <v>96</v>
      </c>
      <c r="J534" s="103" t="s">
        <v>93</v>
      </c>
      <c r="K534" s="104"/>
      <c r="L534" s="104"/>
      <c r="M534" s="105" t="s">
        <v>314</v>
      </c>
      <c r="N534" s="105" t="s">
        <v>313</v>
      </c>
      <c r="O534" s="28">
        <f t="shared" si="78"/>
        <v>22000000</v>
      </c>
      <c r="P534" s="168">
        <v>22000000</v>
      </c>
      <c r="Q534" s="108"/>
      <c r="R534" s="108"/>
      <c r="S534" s="108"/>
      <c r="T534" s="109" t="s">
        <v>1013</v>
      </c>
      <c r="U534" s="230">
        <v>1</v>
      </c>
      <c r="V534" s="202"/>
      <c r="W534" s="202"/>
      <c r="X534" s="203"/>
    </row>
    <row r="535" spans="2:34" ht="9" customHeight="1" x14ac:dyDescent="0.25">
      <c r="D535" s="125"/>
      <c r="E535" s="78"/>
      <c r="F535" s="78"/>
      <c r="G535" s="78"/>
      <c r="H535" s="103"/>
      <c r="I535" s="103"/>
      <c r="J535" s="103"/>
      <c r="K535" s="104"/>
      <c r="L535" s="104"/>
      <c r="M535" s="105"/>
      <c r="N535" s="105"/>
      <c r="O535" s="126"/>
      <c r="P535" s="107"/>
      <c r="Q535" s="108"/>
      <c r="R535" s="108"/>
      <c r="S535" s="108"/>
      <c r="T535" s="109"/>
      <c r="U535" s="220"/>
      <c r="V535" s="202"/>
      <c r="W535" s="202"/>
      <c r="X535" s="203"/>
    </row>
    <row r="536" spans="2:34" ht="42" customHeight="1" x14ac:dyDescent="0.25">
      <c r="D536" s="37"/>
      <c r="E536" s="38"/>
      <c r="F536" s="38"/>
      <c r="G536" s="38"/>
      <c r="H536" s="38"/>
      <c r="I536" s="39"/>
      <c r="J536" s="40"/>
      <c r="K536" s="40"/>
      <c r="L536" s="40"/>
      <c r="M536" s="40" t="s">
        <v>327</v>
      </c>
      <c r="N536" s="40"/>
      <c r="O536" s="41">
        <f>SUM(O537:O539)</f>
        <v>16800000</v>
      </c>
      <c r="P536" s="41">
        <f>SUM(P537:P539)</f>
        <v>16800000</v>
      </c>
      <c r="Q536" s="42"/>
      <c r="R536" s="42"/>
      <c r="S536" s="42"/>
      <c r="T536" s="38"/>
      <c r="U536" s="179"/>
      <c r="V536" s="206"/>
      <c r="W536" s="206"/>
      <c r="X536" s="200"/>
    </row>
    <row r="537" spans="2:34" ht="33.75" customHeight="1" x14ac:dyDescent="0.25">
      <c r="B537" s="215">
        <v>1</v>
      </c>
      <c r="C537" s="8" t="s">
        <v>95</v>
      </c>
      <c r="D537" s="88"/>
      <c r="E537" s="56"/>
      <c r="F537" s="56"/>
      <c r="G537" s="56"/>
      <c r="H537" s="20" t="s">
        <v>42</v>
      </c>
      <c r="I537" s="20" t="s">
        <v>96</v>
      </c>
      <c r="J537" s="103" t="s">
        <v>18</v>
      </c>
      <c r="K537" s="21"/>
      <c r="L537" s="21"/>
      <c r="M537" s="24" t="s">
        <v>328</v>
      </c>
      <c r="N537" s="24" t="s">
        <v>170</v>
      </c>
      <c r="O537" s="28">
        <f t="shared" ref="O537:O538" si="79">P537</f>
        <v>15000000</v>
      </c>
      <c r="P537" s="148">
        <v>15000000</v>
      </c>
      <c r="Q537" s="14"/>
      <c r="R537" s="14"/>
      <c r="S537" s="14"/>
      <c r="T537" s="109" t="s">
        <v>332</v>
      </c>
      <c r="U537" s="178">
        <f>P537/628</f>
        <v>23885.350318471337</v>
      </c>
      <c r="V537" s="205">
        <v>312630</v>
      </c>
      <c r="W537" s="205">
        <v>345979</v>
      </c>
      <c r="X537" s="207">
        <v>658609</v>
      </c>
    </row>
    <row r="538" spans="2:34" ht="37.5" customHeight="1" x14ac:dyDescent="0.25">
      <c r="B538" s="215">
        <v>1</v>
      </c>
      <c r="C538" s="8" t="s">
        <v>95</v>
      </c>
      <c r="D538" s="88"/>
      <c r="E538" s="56"/>
      <c r="F538" s="56"/>
      <c r="G538" s="56"/>
      <c r="H538" s="20" t="s">
        <v>42</v>
      </c>
      <c r="I538" s="20" t="s">
        <v>96</v>
      </c>
      <c r="J538" s="103" t="s">
        <v>93</v>
      </c>
      <c r="K538" s="21"/>
      <c r="L538" s="21"/>
      <c r="M538" s="24" t="s">
        <v>329</v>
      </c>
      <c r="N538" s="24" t="s">
        <v>330</v>
      </c>
      <c r="O538" s="28">
        <f t="shared" si="79"/>
        <v>1800000</v>
      </c>
      <c r="P538" s="148">
        <v>1800000</v>
      </c>
      <c r="Q538" s="14"/>
      <c r="R538" s="14"/>
      <c r="S538" s="14"/>
      <c r="T538" s="109" t="s">
        <v>332</v>
      </c>
      <c r="U538" s="178">
        <v>2864.74</v>
      </c>
      <c r="V538" s="33">
        <v>434</v>
      </c>
      <c r="W538" s="33">
        <v>455</v>
      </c>
      <c r="X538" s="36">
        <v>889</v>
      </c>
    </row>
    <row r="539" spans="2:34" ht="16.5" customHeight="1" x14ac:dyDescent="0.25">
      <c r="D539" s="15"/>
      <c r="E539" s="13"/>
      <c r="F539" s="13"/>
      <c r="G539" s="13"/>
      <c r="H539" s="20"/>
      <c r="I539" s="20"/>
      <c r="J539" s="20"/>
      <c r="K539" s="21"/>
      <c r="L539" s="21"/>
      <c r="M539" s="24"/>
      <c r="N539" s="24"/>
      <c r="O539" s="29"/>
      <c r="P539" s="30"/>
      <c r="Q539" s="14"/>
      <c r="R539" s="14"/>
      <c r="S539" s="14"/>
      <c r="T539" s="31"/>
      <c r="U539" s="178"/>
      <c r="V539" s="205"/>
      <c r="W539" s="205"/>
      <c r="X539" s="207"/>
    </row>
    <row r="540" spans="2:34" ht="40.5" customHeight="1" x14ac:dyDescent="0.25">
      <c r="D540" s="127"/>
      <c r="E540" s="117"/>
      <c r="F540" s="117"/>
      <c r="G540" s="117"/>
      <c r="H540" s="117"/>
      <c r="I540" s="128"/>
      <c r="J540" s="86"/>
      <c r="K540" s="86"/>
      <c r="L540" s="86"/>
      <c r="M540" s="86" t="s">
        <v>323</v>
      </c>
      <c r="N540" s="86"/>
      <c r="O540" s="129">
        <f>SUM(O541:O545)</f>
        <v>3665000</v>
      </c>
      <c r="P540" s="129">
        <f>SUM(P541:P545)</f>
        <v>3665000</v>
      </c>
      <c r="Q540" s="116"/>
      <c r="R540" s="116"/>
      <c r="S540" s="116"/>
      <c r="T540" s="117"/>
      <c r="U540" s="176"/>
      <c r="V540" s="190"/>
      <c r="W540" s="190"/>
      <c r="X540" s="191"/>
    </row>
    <row r="541" spans="2:34" ht="29.25" customHeight="1" x14ac:dyDescent="0.25">
      <c r="B541" s="215">
        <v>1</v>
      </c>
      <c r="C541" s="8" t="s">
        <v>95</v>
      </c>
      <c r="D541" s="88"/>
      <c r="E541" s="56"/>
      <c r="F541" s="56"/>
      <c r="G541" s="56"/>
      <c r="H541" s="20" t="s">
        <v>42</v>
      </c>
      <c r="I541" s="20" t="s">
        <v>96</v>
      </c>
      <c r="J541" s="103" t="s">
        <v>93</v>
      </c>
      <c r="K541" s="21"/>
      <c r="L541" s="21"/>
      <c r="M541" s="24" t="s">
        <v>324</v>
      </c>
      <c r="N541" s="24" t="s">
        <v>325</v>
      </c>
      <c r="O541" s="28">
        <f t="shared" ref="O541:O544" si="80">P541</f>
        <v>800000</v>
      </c>
      <c r="P541" s="30">
        <v>800000</v>
      </c>
      <c r="Q541" s="14"/>
      <c r="R541" s="14"/>
      <c r="S541" s="14"/>
      <c r="T541" s="31" t="s">
        <v>1014</v>
      </c>
      <c r="U541" s="205">
        <v>1</v>
      </c>
      <c r="V541" s="205"/>
      <c r="W541" s="205"/>
      <c r="X541" s="207"/>
    </row>
    <row r="542" spans="2:34" s="149" customFormat="1" ht="42" customHeight="1" x14ac:dyDescent="0.25">
      <c r="B542" s="215">
        <v>1</v>
      </c>
      <c r="C542" s="8" t="s">
        <v>95</v>
      </c>
      <c r="D542" s="55"/>
      <c r="E542" s="155"/>
      <c r="F542" s="155"/>
      <c r="G542" s="155"/>
      <c r="H542" s="151" t="s">
        <v>42</v>
      </c>
      <c r="I542" s="151" t="s">
        <v>96</v>
      </c>
      <c r="J542" s="103" t="s">
        <v>93</v>
      </c>
      <c r="K542" s="58"/>
      <c r="L542" s="58"/>
      <c r="M542" s="156" t="s">
        <v>971</v>
      </c>
      <c r="N542" s="156" t="s">
        <v>279</v>
      </c>
      <c r="O542" s="26">
        <f>P542</f>
        <v>1330000</v>
      </c>
      <c r="P542" s="143">
        <v>1330000</v>
      </c>
      <c r="Q542" s="62"/>
      <c r="R542" s="62"/>
      <c r="S542" s="75"/>
      <c r="T542" s="157" t="s">
        <v>1014</v>
      </c>
      <c r="U542" s="210">
        <v>1</v>
      </c>
      <c r="V542" s="194"/>
      <c r="W542" s="194"/>
      <c r="X542" s="195"/>
      <c r="Y542" s="150"/>
      <c r="Z542" s="150"/>
      <c r="AA542" s="150"/>
      <c r="AB542" s="150"/>
      <c r="AC542" s="150"/>
      <c r="AD542" s="150"/>
      <c r="AE542" s="150"/>
      <c r="AF542" s="213"/>
      <c r="AG542" s="213"/>
      <c r="AH542" s="213"/>
    </row>
    <row r="543" spans="2:34" s="149" customFormat="1" ht="29.25" customHeight="1" x14ac:dyDescent="0.25">
      <c r="B543" s="215">
        <v>1</v>
      </c>
      <c r="C543" s="8" t="s">
        <v>95</v>
      </c>
      <c r="D543" s="159"/>
      <c r="E543" s="155"/>
      <c r="F543" s="155"/>
      <c r="G543" s="155"/>
      <c r="H543" s="151" t="s">
        <v>42</v>
      </c>
      <c r="I543" s="151" t="s">
        <v>96</v>
      </c>
      <c r="J543" s="103" t="s">
        <v>93</v>
      </c>
      <c r="K543" s="21"/>
      <c r="L543" s="21"/>
      <c r="M543" s="24" t="s">
        <v>869</v>
      </c>
      <c r="N543" s="24" t="s">
        <v>870</v>
      </c>
      <c r="O543" s="28">
        <f t="shared" si="80"/>
        <v>550000</v>
      </c>
      <c r="P543" s="30">
        <v>550000</v>
      </c>
      <c r="Q543" s="14"/>
      <c r="R543" s="14"/>
      <c r="S543" s="14"/>
      <c r="T543" s="154" t="s">
        <v>1014</v>
      </c>
      <c r="U543" s="205">
        <v>1</v>
      </c>
      <c r="V543" s="205"/>
      <c r="W543" s="205"/>
      <c r="X543" s="207"/>
      <c r="Y543" s="150"/>
      <c r="Z543" s="150"/>
      <c r="AA543" s="150"/>
      <c r="AB543" s="150"/>
      <c r="AC543" s="150"/>
      <c r="AD543" s="150"/>
      <c r="AE543" s="150"/>
      <c r="AF543" s="213"/>
      <c r="AG543" s="213"/>
      <c r="AH543" s="213"/>
    </row>
    <row r="544" spans="2:34" ht="29.25" customHeight="1" x14ac:dyDescent="0.25">
      <c r="B544" s="215">
        <v>1</v>
      </c>
      <c r="C544" s="8" t="s">
        <v>95</v>
      </c>
      <c r="D544" s="88"/>
      <c r="E544" s="56"/>
      <c r="F544" s="56"/>
      <c r="G544" s="56"/>
      <c r="H544" s="151" t="s">
        <v>42</v>
      </c>
      <c r="I544" s="151" t="s">
        <v>96</v>
      </c>
      <c r="J544" s="103" t="s">
        <v>93</v>
      </c>
      <c r="K544" s="21"/>
      <c r="L544" s="21"/>
      <c r="M544" s="24" t="s">
        <v>326</v>
      </c>
      <c r="N544" s="24" t="s">
        <v>31</v>
      </c>
      <c r="O544" s="28">
        <f t="shared" si="80"/>
        <v>985000</v>
      </c>
      <c r="P544" s="30">
        <v>985000</v>
      </c>
      <c r="Q544" s="14"/>
      <c r="R544" s="14"/>
      <c r="S544" s="14"/>
      <c r="T544" s="31" t="s">
        <v>1014</v>
      </c>
      <c r="U544" s="205">
        <v>1</v>
      </c>
      <c r="V544" s="205"/>
      <c r="W544" s="205"/>
      <c r="X544" s="207"/>
    </row>
    <row r="545" spans="2:34" ht="29.25" customHeight="1" x14ac:dyDescent="0.25">
      <c r="D545" s="15"/>
      <c r="E545" s="13"/>
      <c r="F545" s="13"/>
      <c r="G545" s="13"/>
      <c r="H545" s="20"/>
      <c r="I545" s="20"/>
      <c r="J545" s="20"/>
      <c r="K545" s="21"/>
      <c r="L545" s="21"/>
      <c r="M545" s="24"/>
      <c r="N545" s="24"/>
      <c r="O545" s="28"/>
      <c r="P545" s="30"/>
      <c r="Q545" s="14"/>
      <c r="R545" s="14"/>
      <c r="S545" s="14"/>
      <c r="T545" s="31"/>
      <c r="U545" s="178"/>
      <c r="V545" s="205"/>
      <c r="W545" s="205"/>
      <c r="X545" s="207"/>
    </row>
    <row r="546" spans="2:34" ht="29.25" customHeight="1" x14ac:dyDescent="0.25">
      <c r="D546" s="127"/>
      <c r="E546" s="117"/>
      <c r="F546" s="117"/>
      <c r="G546" s="117"/>
      <c r="H546" s="117"/>
      <c r="I546" s="128"/>
      <c r="J546" s="86"/>
      <c r="K546" s="86"/>
      <c r="L546" s="86"/>
      <c r="M546" s="86" t="s">
        <v>333</v>
      </c>
      <c r="N546" s="86"/>
      <c r="O546" s="129">
        <f>SUM(O547:O549)</f>
        <v>737011.13</v>
      </c>
      <c r="P546" s="129">
        <f>SUM(P547:P549)</f>
        <v>737011.13</v>
      </c>
      <c r="Q546" s="116"/>
      <c r="R546" s="116"/>
      <c r="S546" s="116"/>
      <c r="T546" s="117"/>
      <c r="U546" s="176"/>
      <c r="V546" s="190"/>
      <c r="W546" s="190"/>
      <c r="X546" s="191"/>
    </row>
    <row r="547" spans="2:34" ht="29.25" customHeight="1" x14ac:dyDescent="0.25">
      <c r="B547" s="215">
        <v>1</v>
      </c>
      <c r="C547" s="8" t="s">
        <v>95</v>
      </c>
      <c r="D547" s="88"/>
      <c r="E547" s="56"/>
      <c r="F547" s="56"/>
      <c r="G547" s="56"/>
      <c r="H547" s="20" t="s">
        <v>42</v>
      </c>
      <c r="I547" s="20" t="s">
        <v>96</v>
      </c>
      <c r="J547" s="20" t="s">
        <v>20</v>
      </c>
      <c r="K547" s="21"/>
      <c r="L547" s="21"/>
      <c r="M547" s="24" t="s">
        <v>334</v>
      </c>
      <c r="N547" s="24" t="s">
        <v>128</v>
      </c>
      <c r="O547" s="28">
        <f t="shared" ref="O547:O548" si="81">P547</f>
        <v>447011.13</v>
      </c>
      <c r="P547" s="148">
        <v>447011.13</v>
      </c>
      <c r="Q547" s="14"/>
      <c r="R547" s="14"/>
      <c r="S547" s="14"/>
      <c r="T547" s="31" t="s">
        <v>332</v>
      </c>
      <c r="U547" s="178">
        <v>287.52</v>
      </c>
      <c r="V547" s="33">
        <v>1389</v>
      </c>
      <c r="W547" s="33">
        <v>1569</v>
      </c>
      <c r="X547" s="36">
        <v>2958</v>
      </c>
    </row>
    <row r="548" spans="2:34" s="149" customFormat="1" ht="29.25" customHeight="1" x14ac:dyDescent="0.25">
      <c r="B548" s="215">
        <v>1</v>
      </c>
      <c r="C548" s="8" t="s">
        <v>95</v>
      </c>
      <c r="D548" s="159"/>
      <c r="E548" s="155"/>
      <c r="F548" s="155"/>
      <c r="G548" s="155"/>
      <c r="H548" s="151" t="s">
        <v>42</v>
      </c>
      <c r="I548" s="151" t="s">
        <v>96</v>
      </c>
      <c r="J548" s="151" t="s">
        <v>20</v>
      </c>
      <c r="K548" s="21"/>
      <c r="L548" s="21"/>
      <c r="M548" s="24" t="s">
        <v>334</v>
      </c>
      <c r="N548" s="24" t="s">
        <v>127</v>
      </c>
      <c r="O548" s="28">
        <f t="shared" si="81"/>
        <v>290000</v>
      </c>
      <c r="P548" s="148">
        <v>290000</v>
      </c>
      <c r="Q548" s="14"/>
      <c r="R548" s="14"/>
      <c r="S548" s="14"/>
      <c r="T548" s="154" t="s">
        <v>332</v>
      </c>
      <c r="U548" s="178">
        <f>P548/1555</f>
        <v>186.49517684887459</v>
      </c>
      <c r="V548" s="205">
        <v>903</v>
      </c>
      <c r="W548" s="205">
        <v>1020</v>
      </c>
      <c r="X548" s="207">
        <v>1923</v>
      </c>
      <c r="Y548" s="150"/>
      <c r="Z548" s="150"/>
      <c r="AA548" s="150"/>
      <c r="AB548" s="150"/>
      <c r="AC548" s="150"/>
      <c r="AD548" s="150"/>
      <c r="AE548" s="150"/>
      <c r="AF548" s="213"/>
      <c r="AG548" s="213"/>
      <c r="AH548" s="213"/>
    </row>
    <row r="549" spans="2:34" ht="15.75" customHeight="1" x14ac:dyDescent="0.25">
      <c r="D549" s="88"/>
      <c r="E549" s="56"/>
      <c r="F549" s="56"/>
      <c r="G549" s="56"/>
      <c r="H549" s="20"/>
      <c r="I549" s="20"/>
      <c r="J549" s="20"/>
      <c r="K549" s="21"/>
      <c r="L549" s="21"/>
      <c r="M549" s="24"/>
      <c r="N549" s="24"/>
      <c r="O549" s="28"/>
      <c r="P549" s="30"/>
      <c r="Q549" s="14"/>
      <c r="R549" s="14"/>
      <c r="S549" s="14"/>
      <c r="T549" s="31"/>
      <c r="U549" s="178"/>
      <c r="V549" s="205"/>
      <c r="W549" s="205"/>
      <c r="X549" s="207"/>
    </row>
    <row r="550" spans="2:34" ht="29.25" customHeight="1" x14ac:dyDescent="0.25">
      <c r="D550" s="127"/>
      <c r="E550" s="117"/>
      <c r="F550" s="117"/>
      <c r="G550" s="117"/>
      <c r="H550" s="117"/>
      <c r="I550" s="128"/>
      <c r="J550" s="86"/>
      <c r="K550" s="86"/>
      <c r="L550" s="86"/>
      <c r="M550" s="86" t="s">
        <v>451</v>
      </c>
      <c r="N550" s="86"/>
      <c r="O550" s="129">
        <f>SUM(O551:O567)</f>
        <v>5490000</v>
      </c>
      <c r="P550" s="129">
        <f>SUM(P551:P567)</f>
        <v>5490000</v>
      </c>
      <c r="Q550" s="116"/>
      <c r="R550" s="116"/>
      <c r="S550" s="116"/>
      <c r="T550" s="117"/>
      <c r="U550" s="176"/>
      <c r="V550" s="190"/>
      <c r="W550" s="190"/>
      <c r="X550" s="191"/>
    </row>
    <row r="551" spans="2:34" s="149" customFormat="1" ht="80.099999999999994" customHeight="1" x14ac:dyDescent="0.25">
      <c r="B551" s="215">
        <v>1</v>
      </c>
      <c r="C551" s="8" t="s">
        <v>452</v>
      </c>
      <c r="D551" s="159"/>
      <c r="E551" s="155"/>
      <c r="F551" s="155"/>
      <c r="G551" s="155"/>
      <c r="H551" s="151" t="s">
        <v>42</v>
      </c>
      <c r="I551" s="151" t="s">
        <v>96</v>
      </c>
      <c r="J551" s="151" t="s">
        <v>177</v>
      </c>
      <c r="K551" s="21"/>
      <c r="L551" s="21"/>
      <c r="M551" s="24" t="s">
        <v>930</v>
      </c>
      <c r="N551" s="24" t="s">
        <v>117</v>
      </c>
      <c r="O551" s="28">
        <f t="shared" ref="O551:O567" si="82">P551</f>
        <v>560261</v>
      </c>
      <c r="P551" s="30">
        <v>560261</v>
      </c>
      <c r="Q551" s="14"/>
      <c r="R551" s="14"/>
      <c r="S551" s="14"/>
      <c r="T551" s="154" t="s">
        <v>332</v>
      </c>
      <c r="U551" s="205">
        <v>5535</v>
      </c>
      <c r="V551" s="33">
        <v>4582</v>
      </c>
      <c r="W551" s="33">
        <v>5116</v>
      </c>
      <c r="X551" s="36">
        <v>9698</v>
      </c>
      <c r="Y551" s="150"/>
      <c r="Z551" s="150"/>
      <c r="AA551" s="150"/>
      <c r="AB551" s="150"/>
      <c r="AC551" s="150"/>
      <c r="AD551" s="150"/>
      <c r="AE551" s="150"/>
      <c r="AF551" s="213"/>
      <c r="AG551" s="213"/>
      <c r="AH551" s="213"/>
    </row>
    <row r="552" spans="2:34" s="149" customFormat="1" ht="80.099999999999994" customHeight="1" x14ac:dyDescent="0.25">
      <c r="B552" s="215">
        <v>1</v>
      </c>
      <c r="C552" s="8" t="s">
        <v>452</v>
      </c>
      <c r="D552" s="159"/>
      <c r="E552" s="155"/>
      <c r="F552" s="155"/>
      <c r="G552" s="155"/>
      <c r="H552" s="151" t="s">
        <v>42</v>
      </c>
      <c r="I552" s="151" t="s">
        <v>96</v>
      </c>
      <c r="J552" s="151" t="s">
        <v>177</v>
      </c>
      <c r="K552" s="21"/>
      <c r="L552" s="21"/>
      <c r="M552" s="24" t="s">
        <v>931</v>
      </c>
      <c r="N552" s="24" t="s">
        <v>946</v>
      </c>
      <c r="O552" s="28">
        <f t="shared" si="82"/>
        <v>493633</v>
      </c>
      <c r="P552" s="30">
        <v>493633</v>
      </c>
      <c r="Q552" s="14"/>
      <c r="R552" s="14"/>
      <c r="S552" s="14"/>
      <c r="T552" s="154" t="s">
        <v>332</v>
      </c>
      <c r="U552" s="205">
        <v>4850</v>
      </c>
      <c r="V552" s="33">
        <v>1980</v>
      </c>
      <c r="W552" s="33">
        <v>2245</v>
      </c>
      <c r="X552" s="36">
        <v>4225</v>
      </c>
      <c r="Y552" s="150"/>
      <c r="Z552" s="130"/>
      <c r="AA552" s="150"/>
      <c r="AB552" s="150"/>
      <c r="AC552" s="150"/>
      <c r="AD552" s="150"/>
      <c r="AE552" s="150"/>
      <c r="AF552" s="213"/>
      <c r="AG552" s="213"/>
      <c r="AH552" s="213"/>
    </row>
    <row r="553" spans="2:34" s="149" customFormat="1" ht="80.099999999999994" customHeight="1" x14ac:dyDescent="0.25">
      <c r="B553" s="215">
        <v>1</v>
      </c>
      <c r="C553" s="8" t="s">
        <v>452</v>
      </c>
      <c r="D553" s="159"/>
      <c r="E553" s="155"/>
      <c r="F553" s="155"/>
      <c r="G553" s="155"/>
      <c r="H553" s="151" t="s">
        <v>42</v>
      </c>
      <c r="I553" s="151" t="s">
        <v>96</v>
      </c>
      <c r="J553" s="151" t="s">
        <v>177</v>
      </c>
      <c r="K553" s="21"/>
      <c r="L553" s="21"/>
      <c r="M553" s="24" t="s">
        <v>932</v>
      </c>
      <c r="N553" s="24" t="s">
        <v>947</v>
      </c>
      <c r="O553" s="28">
        <f t="shared" si="82"/>
        <v>413679</v>
      </c>
      <c r="P553" s="30">
        <v>413679</v>
      </c>
      <c r="Q553" s="14"/>
      <c r="R553" s="14"/>
      <c r="S553" s="14"/>
      <c r="T553" s="154" t="s">
        <v>332</v>
      </c>
      <c r="U553" s="205">
        <v>4028</v>
      </c>
      <c r="V553" s="33">
        <v>169</v>
      </c>
      <c r="W553" s="33">
        <v>195</v>
      </c>
      <c r="X553" s="36">
        <v>364</v>
      </c>
      <c r="Y553" s="150"/>
      <c r="Z553" s="150"/>
      <c r="AA553" s="150"/>
      <c r="AB553" s="150"/>
      <c r="AC553" s="150"/>
      <c r="AD553" s="150"/>
      <c r="AE553" s="150"/>
      <c r="AF553" s="213"/>
      <c r="AG553" s="213"/>
      <c r="AH553" s="213"/>
    </row>
    <row r="554" spans="2:34" s="149" customFormat="1" ht="80.099999999999994" customHeight="1" x14ac:dyDescent="0.25">
      <c r="B554" s="215">
        <v>1</v>
      </c>
      <c r="C554" s="8" t="s">
        <v>452</v>
      </c>
      <c r="D554" s="159"/>
      <c r="E554" s="155"/>
      <c r="F554" s="155"/>
      <c r="G554" s="155"/>
      <c r="H554" s="151" t="s">
        <v>42</v>
      </c>
      <c r="I554" s="151" t="s">
        <v>96</v>
      </c>
      <c r="J554" s="151" t="s">
        <v>177</v>
      </c>
      <c r="K554" s="21"/>
      <c r="L554" s="21"/>
      <c r="M554" s="24" t="s">
        <v>933</v>
      </c>
      <c r="N554" s="24" t="s">
        <v>249</v>
      </c>
      <c r="O554" s="28">
        <f t="shared" si="82"/>
        <v>593867</v>
      </c>
      <c r="P554" s="30">
        <v>593867</v>
      </c>
      <c r="Q554" s="14"/>
      <c r="R554" s="14"/>
      <c r="S554" s="14"/>
      <c r="T554" s="154" t="s">
        <v>332</v>
      </c>
      <c r="U554" s="205">
        <v>5768</v>
      </c>
      <c r="V554" s="33">
        <v>4113</v>
      </c>
      <c r="W554" s="33">
        <v>4367</v>
      </c>
      <c r="X554" s="36">
        <v>8480</v>
      </c>
      <c r="Y554" s="150"/>
      <c r="Z554" s="150"/>
      <c r="AA554" s="150"/>
      <c r="AB554" s="150"/>
      <c r="AC554" s="150"/>
      <c r="AD554" s="150"/>
      <c r="AE554" s="150"/>
      <c r="AF554" s="213"/>
      <c r="AG554" s="213"/>
      <c r="AH554" s="213"/>
    </row>
    <row r="555" spans="2:34" s="149" customFormat="1" ht="80.099999999999994" customHeight="1" x14ac:dyDescent="0.25">
      <c r="B555" s="215">
        <v>1</v>
      </c>
      <c r="C555" s="8" t="s">
        <v>452</v>
      </c>
      <c r="D555" s="159"/>
      <c r="E555" s="155"/>
      <c r="F555" s="155"/>
      <c r="G555" s="155"/>
      <c r="H555" s="151" t="s">
        <v>42</v>
      </c>
      <c r="I555" s="151" t="s">
        <v>96</v>
      </c>
      <c r="J555" s="151" t="s">
        <v>177</v>
      </c>
      <c r="K555" s="21"/>
      <c r="L555" s="21"/>
      <c r="M555" s="24" t="s">
        <v>934</v>
      </c>
      <c r="N555" s="24" t="s">
        <v>948</v>
      </c>
      <c r="O555" s="28">
        <f t="shared" si="82"/>
        <v>143211</v>
      </c>
      <c r="P555" s="30">
        <v>143211</v>
      </c>
      <c r="Q555" s="14"/>
      <c r="R555" s="14"/>
      <c r="S555" s="14"/>
      <c r="T555" s="154" t="s">
        <v>332</v>
      </c>
      <c r="U555" s="205">
        <v>1396</v>
      </c>
      <c r="V555" s="33">
        <v>3200</v>
      </c>
      <c r="W555" s="33">
        <v>3336</v>
      </c>
      <c r="X555" s="36">
        <v>6536</v>
      </c>
      <c r="Y555" s="150"/>
      <c r="Z555" s="150"/>
      <c r="AA555" s="150"/>
      <c r="AB555" s="150"/>
      <c r="AC555" s="150"/>
      <c r="AD555" s="150"/>
      <c r="AE555" s="150"/>
      <c r="AF555" s="213"/>
      <c r="AG555" s="213"/>
      <c r="AH555" s="213"/>
    </row>
    <row r="556" spans="2:34" s="149" customFormat="1" ht="80.099999999999994" customHeight="1" x14ac:dyDescent="0.25">
      <c r="B556" s="215">
        <v>1</v>
      </c>
      <c r="C556" s="8" t="s">
        <v>452</v>
      </c>
      <c r="D556" s="159"/>
      <c r="E556" s="155"/>
      <c r="F556" s="155"/>
      <c r="G556" s="155"/>
      <c r="H556" s="151" t="s">
        <v>42</v>
      </c>
      <c r="I556" s="151" t="s">
        <v>96</v>
      </c>
      <c r="J556" s="151" t="s">
        <v>177</v>
      </c>
      <c r="K556" s="21"/>
      <c r="L556" s="21"/>
      <c r="M556" s="24" t="s">
        <v>935</v>
      </c>
      <c r="N556" s="24" t="s">
        <v>949</v>
      </c>
      <c r="O556" s="28">
        <f t="shared" si="82"/>
        <v>222422</v>
      </c>
      <c r="P556" s="30">
        <v>222422</v>
      </c>
      <c r="Q556" s="14"/>
      <c r="R556" s="14"/>
      <c r="S556" s="14"/>
      <c r="T556" s="154" t="s">
        <v>332</v>
      </c>
      <c r="U556" s="205">
        <v>2130</v>
      </c>
      <c r="V556" s="33">
        <v>4251</v>
      </c>
      <c r="W556" s="33">
        <v>4788</v>
      </c>
      <c r="X556" s="36">
        <v>9039</v>
      </c>
      <c r="Y556" s="150"/>
      <c r="Z556" s="150"/>
      <c r="AA556" s="150"/>
      <c r="AB556" s="150"/>
      <c r="AC556" s="150"/>
      <c r="AD556" s="150"/>
      <c r="AE556" s="150"/>
      <c r="AF556" s="213"/>
      <c r="AG556" s="213"/>
      <c r="AH556" s="213"/>
    </row>
    <row r="557" spans="2:34" s="149" customFormat="1" ht="80.099999999999994" customHeight="1" x14ac:dyDescent="0.25">
      <c r="B557" s="215">
        <v>1</v>
      </c>
      <c r="C557" s="8" t="s">
        <v>452</v>
      </c>
      <c r="D557" s="159"/>
      <c r="E557" s="155"/>
      <c r="F557" s="155"/>
      <c r="G557" s="155"/>
      <c r="H557" s="151" t="s">
        <v>42</v>
      </c>
      <c r="I557" s="151" t="s">
        <v>96</v>
      </c>
      <c r="J557" s="151" t="s">
        <v>177</v>
      </c>
      <c r="K557" s="21"/>
      <c r="L557" s="21"/>
      <c r="M557" s="24" t="s">
        <v>936</v>
      </c>
      <c r="N557" s="24" t="s">
        <v>946</v>
      </c>
      <c r="O557" s="28">
        <f t="shared" si="82"/>
        <v>641543</v>
      </c>
      <c r="P557" s="30">
        <v>641543</v>
      </c>
      <c r="Q557" s="14"/>
      <c r="R557" s="14"/>
      <c r="S557" s="14"/>
      <c r="T557" s="154" t="s">
        <v>332</v>
      </c>
      <c r="U557" s="205">
        <v>6226</v>
      </c>
      <c r="V557" s="33">
        <v>730</v>
      </c>
      <c r="W557" s="33">
        <v>798</v>
      </c>
      <c r="X557" s="36">
        <v>1528</v>
      </c>
      <c r="Y557" s="150"/>
      <c r="Z557" s="150"/>
      <c r="AA557" s="150"/>
      <c r="AB557" s="150"/>
      <c r="AC557" s="150"/>
      <c r="AD557" s="150"/>
      <c r="AE557" s="150"/>
      <c r="AF557" s="213"/>
      <c r="AG557" s="213"/>
      <c r="AH557" s="213"/>
    </row>
    <row r="558" spans="2:34" s="149" customFormat="1" ht="80.099999999999994" customHeight="1" x14ac:dyDescent="0.25">
      <c r="B558" s="215">
        <v>1</v>
      </c>
      <c r="C558" s="8" t="s">
        <v>452</v>
      </c>
      <c r="D558" s="159"/>
      <c r="E558" s="155"/>
      <c r="F558" s="155"/>
      <c r="G558" s="155"/>
      <c r="H558" s="151" t="s">
        <v>42</v>
      </c>
      <c r="I558" s="151" t="s">
        <v>96</v>
      </c>
      <c r="J558" s="151" t="s">
        <v>177</v>
      </c>
      <c r="K558" s="21"/>
      <c r="L558" s="21"/>
      <c r="M558" s="24" t="s">
        <v>937</v>
      </c>
      <c r="N558" s="24" t="s">
        <v>950</v>
      </c>
      <c r="O558" s="28">
        <f t="shared" si="82"/>
        <v>180374</v>
      </c>
      <c r="P558" s="30">
        <v>180374</v>
      </c>
      <c r="Q558" s="14"/>
      <c r="R558" s="14"/>
      <c r="S558" s="14"/>
      <c r="T558" s="154" t="s">
        <v>332</v>
      </c>
      <c r="U558" s="205">
        <v>1762</v>
      </c>
      <c r="V558" s="33">
        <v>1392</v>
      </c>
      <c r="W558" s="33">
        <v>1622</v>
      </c>
      <c r="X558" s="36">
        <v>3014</v>
      </c>
      <c r="Y558" s="150"/>
      <c r="Z558" s="150"/>
      <c r="AA558" s="150"/>
      <c r="AB558" s="150"/>
      <c r="AC558" s="150"/>
      <c r="AD558" s="150"/>
      <c r="AE558" s="150"/>
      <c r="AF558" s="213"/>
      <c r="AG558" s="213"/>
      <c r="AH558" s="213"/>
    </row>
    <row r="559" spans="2:34" s="149" customFormat="1" ht="80.099999999999994" customHeight="1" x14ac:dyDescent="0.25">
      <c r="B559" s="215">
        <v>1</v>
      </c>
      <c r="C559" s="8" t="s">
        <v>452</v>
      </c>
      <c r="D559" s="159"/>
      <c r="E559" s="155"/>
      <c r="F559" s="155"/>
      <c r="G559" s="155"/>
      <c r="H559" s="151" t="s">
        <v>42</v>
      </c>
      <c r="I559" s="151" t="s">
        <v>96</v>
      </c>
      <c r="J559" s="151" t="s">
        <v>177</v>
      </c>
      <c r="K559" s="21"/>
      <c r="L559" s="21"/>
      <c r="M559" s="24" t="s">
        <v>938</v>
      </c>
      <c r="N559" s="24" t="s">
        <v>295</v>
      </c>
      <c r="O559" s="28">
        <f t="shared" si="82"/>
        <v>276281</v>
      </c>
      <c r="P559" s="30">
        <v>276281</v>
      </c>
      <c r="Q559" s="14"/>
      <c r="R559" s="14"/>
      <c r="S559" s="14"/>
      <c r="T559" s="154" t="s">
        <v>332</v>
      </c>
      <c r="U559" s="205">
        <v>2744</v>
      </c>
      <c r="V559" s="33">
        <v>2344</v>
      </c>
      <c r="W559" s="33">
        <v>2747</v>
      </c>
      <c r="X559" s="36">
        <v>5091</v>
      </c>
      <c r="Y559" s="150"/>
      <c r="Z559" s="150"/>
      <c r="AA559" s="150"/>
      <c r="AB559" s="150"/>
      <c r="AC559" s="150"/>
      <c r="AD559" s="150"/>
      <c r="AE559" s="150"/>
      <c r="AF559" s="213"/>
      <c r="AG559" s="213"/>
      <c r="AH559" s="213"/>
    </row>
    <row r="560" spans="2:34" s="149" customFormat="1" ht="80.099999999999994" customHeight="1" x14ac:dyDescent="0.25">
      <c r="B560" s="215">
        <v>1</v>
      </c>
      <c r="C560" s="8" t="s">
        <v>452</v>
      </c>
      <c r="D560" s="159"/>
      <c r="E560" s="155"/>
      <c r="F560" s="155"/>
      <c r="G560" s="155"/>
      <c r="H560" s="151" t="s">
        <v>42</v>
      </c>
      <c r="I560" s="151" t="s">
        <v>96</v>
      </c>
      <c r="J560" s="151" t="s">
        <v>177</v>
      </c>
      <c r="K560" s="21"/>
      <c r="L560" s="21"/>
      <c r="M560" s="24" t="s">
        <v>939</v>
      </c>
      <c r="N560" s="24" t="s">
        <v>951</v>
      </c>
      <c r="O560" s="28">
        <f t="shared" si="82"/>
        <v>360934</v>
      </c>
      <c r="P560" s="30">
        <v>360934</v>
      </c>
      <c r="Q560" s="14"/>
      <c r="R560" s="14"/>
      <c r="S560" s="14"/>
      <c r="T560" s="154" t="s">
        <v>332</v>
      </c>
      <c r="U560" s="205">
        <v>3546</v>
      </c>
      <c r="V560" s="33">
        <v>3378</v>
      </c>
      <c r="W560" s="33">
        <v>3880</v>
      </c>
      <c r="X560" s="36">
        <v>7258</v>
      </c>
      <c r="Y560" s="150"/>
      <c r="Z560" s="150"/>
      <c r="AA560" s="150"/>
      <c r="AB560" s="150"/>
      <c r="AC560" s="150"/>
      <c r="AD560" s="150"/>
      <c r="AE560" s="150"/>
      <c r="AF560" s="213"/>
      <c r="AG560" s="213"/>
      <c r="AH560" s="213"/>
    </row>
    <row r="561" spans="2:34" s="149" customFormat="1" ht="80.099999999999994" customHeight="1" x14ac:dyDescent="0.25">
      <c r="B561" s="215">
        <v>1</v>
      </c>
      <c r="C561" s="8" t="s">
        <v>452</v>
      </c>
      <c r="D561" s="159"/>
      <c r="E561" s="155"/>
      <c r="F561" s="155"/>
      <c r="G561" s="155"/>
      <c r="H561" s="151" t="s">
        <v>42</v>
      </c>
      <c r="I561" s="151" t="s">
        <v>96</v>
      </c>
      <c r="J561" s="151" t="s">
        <v>177</v>
      </c>
      <c r="K561" s="21"/>
      <c r="L561" s="21"/>
      <c r="M561" s="24" t="s">
        <v>940</v>
      </c>
      <c r="N561" s="24" t="s">
        <v>951</v>
      </c>
      <c r="O561" s="28">
        <f t="shared" si="82"/>
        <v>339724</v>
      </c>
      <c r="P561" s="30">
        <v>339724</v>
      </c>
      <c r="Q561" s="14"/>
      <c r="R561" s="14"/>
      <c r="S561" s="14"/>
      <c r="T561" s="154" t="s">
        <v>332</v>
      </c>
      <c r="U561" s="205">
        <v>3340</v>
      </c>
      <c r="V561" s="33">
        <v>2961</v>
      </c>
      <c r="W561" s="33">
        <v>3177</v>
      </c>
      <c r="X561" s="36">
        <v>6138</v>
      </c>
      <c r="Y561" s="150"/>
      <c r="Z561" s="150"/>
      <c r="AA561" s="150"/>
      <c r="AB561" s="150"/>
      <c r="AC561" s="150"/>
      <c r="AD561" s="150"/>
      <c r="AE561" s="150"/>
      <c r="AF561" s="213"/>
      <c r="AG561" s="213"/>
      <c r="AH561" s="213"/>
    </row>
    <row r="562" spans="2:34" s="149" customFormat="1" ht="80.099999999999994" customHeight="1" x14ac:dyDescent="0.25">
      <c r="B562" s="215">
        <v>1</v>
      </c>
      <c r="C562" s="8" t="s">
        <v>452</v>
      </c>
      <c r="D562" s="159"/>
      <c r="E562" s="155"/>
      <c r="F562" s="155"/>
      <c r="G562" s="155"/>
      <c r="H562" s="151" t="s">
        <v>42</v>
      </c>
      <c r="I562" s="151" t="s">
        <v>96</v>
      </c>
      <c r="J562" s="151" t="s">
        <v>177</v>
      </c>
      <c r="K562" s="21"/>
      <c r="L562" s="21"/>
      <c r="M562" s="24" t="s">
        <v>941</v>
      </c>
      <c r="N562" s="24" t="s">
        <v>951</v>
      </c>
      <c r="O562" s="28">
        <f t="shared" si="82"/>
        <v>153908</v>
      </c>
      <c r="P562" s="30">
        <v>153908</v>
      </c>
      <c r="Q562" s="14"/>
      <c r="R562" s="14"/>
      <c r="S562" s="14"/>
      <c r="T562" s="154" t="s">
        <v>332</v>
      </c>
      <c r="U562" s="205">
        <v>1510</v>
      </c>
      <c r="V562" s="33">
        <v>1770</v>
      </c>
      <c r="W562" s="33">
        <v>2028</v>
      </c>
      <c r="X562" s="36">
        <v>3798</v>
      </c>
      <c r="Y562" s="150"/>
      <c r="Z562" s="150"/>
      <c r="AA562" s="150"/>
      <c r="AB562" s="150"/>
      <c r="AC562" s="150"/>
      <c r="AD562" s="150"/>
      <c r="AE562" s="150"/>
      <c r="AF562" s="213"/>
      <c r="AG562" s="213"/>
      <c r="AH562" s="213"/>
    </row>
    <row r="563" spans="2:34" s="149" customFormat="1" ht="80.099999999999994" customHeight="1" x14ac:dyDescent="0.25">
      <c r="B563" s="215">
        <v>1</v>
      </c>
      <c r="C563" s="8" t="s">
        <v>452</v>
      </c>
      <c r="D563" s="159"/>
      <c r="E563" s="155"/>
      <c r="F563" s="155"/>
      <c r="G563" s="155"/>
      <c r="H563" s="151" t="s">
        <v>42</v>
      </c>
      <c r="I563" s="151" t="s">
        <v>96</v>
      </c>
      <c r="J563" s="151" t="s">
        <v>177</v>
      </c>
      <c r="K563" s="21"/>
      <c r="L563" s="21"/>
      <c r="M563" s="24" t="s">
        <v>942</v>
      </c>
      <c r="N563" s="24" t="s">
        <v>181</v>
      </c>
      <c r="O563" s="28">
        <f t="shared" si="82"/>
        <v>287164.79999999999</v>
      </c>
      <c r="P563" s="30">
        <v>287164.79999999999</v>
      </c>
      <c r="Q563" s="14"/>
      <c r="R563" s="14"/>
      <c r="S563" s="14"/>
      <c r="T563" s="154" t="s">
        <v>332</v>
      </c>
      <c r="U563" s="205">
        <v>2880</v>
      </c>
      <c r="V563" s="33">
        <v>4288</v>
      </c>
      <c r="W563" s="33">
        <v>4742</v>
      </c>
      <c r="X563" s="36">
        <v>9030</v>
      </c>
      <c r="Y563" s="150"/>
      <c r="Z563" s="150"/>
      <c r="AA563" s="150"/>
      <c r="AB563" s="150"/>
      <c r="AC563" s="150"/>
      <c r="AD563" s="150"/>
      <c r="AE563" s="150"/>
      <c r="AF563" s="213"/>
      <c r="AG563" s="213"/>
      <c r="AH563" s="213"/>
    </row>
    <row r="564" spans="2:34" s="149" customFormat="1" ht="80.099999999999994" customHeight="1" x14ac:dyDescent="0.25">
      <c r="B564" s="215">
        <v>1</v>
      </c>
      <c r="C564" s="8" t="s">
        <v>452</v>
      </c>
      <c r="D564" s="159"/>
      <c r="E564" s="155"/>
      <c r="F564" s="155"/>
      <c r="G564" s="155"/>
      <c r="H564" s="151" t="s">
        <v>42</v>
      </c>
      <c r="I564" s="151" t="s">
        <v>96</v>
      </c>
      <c r="J564" s="151" t="s">
        <v>177</v>
      </c>
      <c r="K564" s="21"/>
      <c r="L564" s="21"/>
      <c r="M564" s="24" t="s">
        <v>943</v>
      </c>
      <c r="N564" s="24" t="s">
        <v>117</v>
      </c>
      <c r="O564" s="28">
        <f t="shared" si="82"/>
        <v>374909.6</v>
      </c>
      <c r="P564" s="30">
        <v>374909.6</v>
      </c>
      <c r="Q564" s="14"/>
      <c r="R564" s="14"/>
      <c r="S564" s="14"/>
      <c r="T564" s="154" t="s">
        <v>332</v>
      </c>
      <c r="U564" s="205">
        <v>3760</v>
      </c>
      <c r="V564" s="33">
        <v>6382</v>
      </c>
      <c r="W564" s="33">
        <v>7144</v>
      </c>
      <c r="X564" s="36">
        <v>13526</v>
      </c>
      <c r="Y564" s="150"/>
      <c r="Z564" s="150"/>
      <c r="AA564" s="150"/>
      <c r="AB564" s="150"/>
      <c r="AC564" s="150"/>
      <c r="AD564" s="150"/>
      <c r="AE564" s="150"/>
      <c r="AF564" s="213"/>
      <c r="AG564" s="213"/>
      <c r="AH564" s="213"/>
    </row>
    <row r="565" spans="2:34" s="149" customFormat="1" ht="80.099999999999994" customHeight="1" x14ac:dyDescent="0.25">
      <c r="B565" s="215">
        <v>1</v>
      </c>
      <c r="C565" s="8" t="s">
        <v>452</v>
      </c>
      <c r="D565" s="159"/>
      <c r="E565" s="155"/>
      <c r="F565" s="155"/>
      <c r="G565" s="155"/>
      <c r="H565" s="151" t="s">
        <v>42</v>
      </c>
      <c r="I565" s="151" t="s">
        <v>96</v>
      </c>
      <c r="J565" s="151" t="s">
        <v>177</v>
      </c>
      <c r="K565" s="21"/>
      <c r="L565" s="21"/>
      <c r="M565" s="24" t="s">
        <v>944</v>
      </c>
      <c r="N565" s="24" t="s">
        <v>117</v>
      </c>
      <c r="O565" s="28">
        <f t="shared" si="82"/>
        <v>78172.639999999999</v>
      </c>
      <c r="P565" s="30">
        <v>78172.639999999999</v>
      </c>
      <c r="Q565" s="14"/>
      <c r="R565" s="14"/>
      <c r="S565" s="14"/>
      <c r="T565" s="154" t="s">
        <v>332</v>
      </c>
      <c r="U565" s="205">
        <v>784</v>
      </c>
      <c r="V565" s="33">
        <v>4765</v>
      </c>
      <c r="W565" s="33">
        <v>5417</v>
      </c>
      <c r="X565" s="36">
        <v>10182</v>
      </c>
      <c r="Y565" s="150"/>
      <c r="Z565" s="150"/>
      <c r="AA565" s="150"/>
      <c r="AB565" s="150"/>
      <c r="AC565" s="150"/>
      <c r="AD565" s="150"/>
      <c r="AE565" s="150"/>
      <c r="AF565" s="213"/>
      <c r="AG565" s="213"/>
      <c r="AH565" s="213"/>
    </row>
    <row r="566" spans="2:34" s="149" customFormat="1" ht="80.099999999999994" customHeight="1" x14ac:dyDescent="0.25">
      <c r="B566" s="215">
        <v>1</v>
      </c>
      <c r="C566" s="8" t="s">
        <v>452</v>
      </c>
      <c r="D566" s="159"/>
      <c r="E566" s="155"/>
      <c r="F566" s="155"/>
      <c r="G566" s="155"/>
      <c r="H566" s="151" t="s">
        <v>42</v>
      </c>
      <c r="I566" s="151" t="s">
        <v>96</v>
      </c>
      <c r="J566" s="151" t="s">
        <v>177</v>
      </c>
      <c r="K566" s="21"/>
      <c r="L566" s="21"/>
      <c r="M566" s="24" t="s">
        <v>945</v>
      </c>
      <c r="N566" s="24" t="s">
        <v>952</v>
      </c>
      <c r="O566" s="28">
        <f t="shared" si="82"/>
        <v>127628.8</v>
      </c>
      <c r="P566" s="30">
        <v>127628.8</v>
      </c>
      <c r="Q566" s="14"/>
      <c r="R566" s="14"/>
      <c r="S566" s="14"/>
      <c r="T566" s="154" t="s">
        <v>332</v>
      </c>
      <c r="U566" s="205">
        <v>1280</v>
      </c>
      <c r="V566" s="33">
        <v>1814</v>
      </c>
      <c r="W566" s="33">
        <v>2264</v>
      </c>
      <c r="X566" s="36">
        <v>4078</v>
      </c>
      <c r="Y566" s="150"/>
      <c r="Z566" s="150"/>
      <c r="AA566" s="150"/>
      <c r="AB566" s="150"/>
      <c r="AC566" s="150"/>
      <c r="AD566" s="150"/>
      <c r="AE566" s="150"/>
      <c r="AF566" s="213"/>
      <c r="AG566" s="213"/>
      <c r="AH566" s="213"/>
    </row>
    <row r="567" spans="2:34" ht="80.099999999999994" customHeight="1" x14ac:dyDescent="0.25">
      <c r="B567" s="215">
        <v>1</v>
      </c>
      <c r="C567" s="8" t="s">
        <v>452</v>
      </c>
      <c r="D567" s="159"/>
      <c r="E567" s="155"/>
      <c r="F567" s="155"/>
      <c r="G567" s="155"/>
      <c r="H567" s="151" t="s">
        <v>42</v>
      </c>
      <c r="I567" s="151" t="s">
        <v>96</v>
      </c>
      <c r="J567" s="151" t="s">
        <v>177</v>
      </c>
      <c r="K567" s="21"/>
      <c r="L567" s="21"/>
      <c r="M567" s="24" t="s">
        <v>945</v>
      </c>
      <c r="N567" s="24" t="s">
        <v>952</v>
      </c>
      <c r="O567" s="28">
        <f t="shared" si="82"/>
        <v>242287.16000000108</v>
      </c>
      <c r="P567" s="30">
        <v>242287.16000000108</v>
      </c>
      <c r="Q567" s="14"/>
      <c r="R567" s="14"/>
      <c r="S567" s="14"/>
      <c r="T567" s="31" t="s">
        <v>332</v>
      </c>
      <c r="U567" s="205">
        <f>O567/100</f>
        <v>2422.8716000000109</v>
      </c>
      <c r="V567" s="205">
        <f>V566*2</f>
        <v>3628</v>
      </c>
      <c r="W567" s="205">
        <f t="shared" ref="W567:X567" si="83">W566*2</f>
        <v>4528</v>
      </c>
      <c r="X567" s="36">
        <f t="shared" si="83"/>
        <v>8156</v>
      </c>
    </row>
    <row r="568" spans="2:34" s="149" customFormat="1" ht="16.5" customHeight="1" x14ac:dyDescent="0.25">
      <c r="B568" s="215"/>
      <c r="C568" s="8"/>
      <c r="D568" s="15"/>
      <c r="E568" s="13"/>
      <c r="F568" s="13"/>
      <c r="G568" s="13"/>
      <c r="H568" s="151"/>
      <c r="I568" s="151"/>
      <c r="J568" s="151"/>
      <c r="K568" s="21"/>
      <c r="L568" s="21"/>
      <c r="M568" s="24"/>
      <c r="N568" s="24"/>
      <c r="O568" s="29"/>
      <c r="P568" s="30"/>
      <c r="Q568" s="14"/>
      <c r="R568" s="14"/>
      <c r="S568" s="14"/>
      <c r="T568" s="154"/>
      <c r="U568" s="178"/>
      <c r="V568" s="205"/>
      <c r="W568" s="205"/>
      <c r="X568" s="207"/>
      <c r="Y568" s="150"/>
      <c r="Z568" s="150"/>
      <c r="AA568" s="150"/>
      <c r="AB568" s="150"/>
      <c r="AC568" s="150"/>
      <c r="AD568" s="150"/>
      <c r="AE568" s="150"/>
      <c r="AF568" s="213"/>
      <c r="AG568" s="213"/>
      <c r="AH568" s="213"/>
    </row>
    <row r="569" spans="2:34" ht="29.25" customHeight="1" x14ac:dyDescent="0.25">
      <c r="D569" s="127"/>
      <c r="E569" s="117"/>
      <c r="F569" s="117"/>
      <c r="G569" s="117"/>
      <c r="H569" s="117"/>
      <c r="I569" s="128"/>
      <c r="J569" s="86"/>
      <c r="K569" s="86"/>
      <c r="L569" s="86"/>
      <c r="M569" s="86" t="s">
        <v>453</v>
      </c>
      <c r="N569" s="86"/>
      <c r="O569" s="129">
        <f>SUM(O570:O633)</f>
        <v>20000002.43</v>
      </c>
      <c r="P569" s="129">
        <f>SUM(P570:P633)</f>
        <v>20000002.43</v>
      </c>
      <c r="Q569" s="116"/>
      <c r="R569" s="116"/>
      <c r="S569" s="116"/>
      <c r="T569" s="117"/>
      <c r="U569" s="176"/>
      <c r="V569" s="190"/>
      <c r="W569" s="190"/>
      <c r="X569" s="191"/>
    </row>
    <row r="570" spans="2:34" ht="29.25" customHeight="1" x14ac:dyDescent="0.25">
      <c r="B570" s="215">
        <v>1</v>
      </c>
      <c r="C570" s="8" t="s">
        <v>153</v>
      </c>
      <c r="D570" s="15"/>
      <c r="E570" s="13"/>
      <c r="F570" s="13"/>
      <c r="G570" s="13"/>
      <c r="H570" s="20" t="s">
        <v>42</v>
      </c>
      <c r="I570" s="20" t="s">
        <v>96</v>
      </c>
      <c r="J570" s="20" t="s">
        <v>177</v>
      </c>
      <c r="K570" s="21"/>
      <c r="L570" s="21"/>
      <c r="M570" s="132" t="s">
        <v>515</v>
      </c>
      <c r="N570" s="132" t="s">
        <v>517</v>
      </c>
      <c r="O570" s="28">
        <f t="shared" ref="O570:O632" si="84">P570</f>
        <v>734722.44</v>
      </c>
      <c r="P570" s="30">
        <f>744720-9997.56</f>
        <v>734722.44</v>
      </c>
      <c r="Q570" s="14"/>
      <c r="R570" s="14"/>
      <c r="S570" s="118" t="s">
        <v>583</v>
      </c>
      <c r="T570" s="31" t="s">
        <v>580</v>
      </c>
      <c r="U570" s="205">
        <v>20</v>
      </c>
      <c r="V570" s="33">
        <v>613</v>
      </c>
      <c r="W570" s="33">
        <v>600</v>
      </c>
      <c r="X570" s="36">
        <v>1213</v>
      </c>
    </row>
    <row r="571" spans="2:34" ht="29.25" customHeight="1" x14ac:dyDescent="0.25">
      <c r="B571" s="215">
        <v>1</v>
      </c>
      <c r="C571" s="8" t="s">
        <v>153</v>
      </c>
      <c r="D571" s="15"/>
      <c r="E571" s="13"/>
      <c r="F571" s="13"/>
      <c r="G571" s="13"/>
      <c r="H571" s="20" t="s">
        <v>42</v>
      </c>
      <c r="I571" s="20" t="s">
        <v>96</v>
      </c>
      <c r="J571" s="20" t="s">
        <v>177</v>
      </c>
      <c r="K571" s="21"/>
      <c r="L571" s="21"/>
      <c r="M571" s="24" t="s">
        <v>516</v>
      </c>
      <c r="N571" s="24" t="s">
        <v>518</v>
      </c>
      <c r="O571" s="28">
        <f t="shared" si="84"/>
        <v>558540</v>
      </c>
      <c r="P571" s="30">
        <v>558540</v>
      </c>
      <c r="Q571" s="14"/>
      <c r="R571" s="14"/>
      <c r="S571" s="14"/>
      <c r="T571" s="31" t="s">
        <v>580</v>
      </c>
      <c r="U571" s="205">
        <v>15</v>
      </c>
      <c r="V571" s="33">
        <v>683</v>
      </c>
      <c r="W571" s="33">
        <v>688</v>
      </c>
      <c r="X571" s="36">
        <v>1371</v>
      </c>
    </row>
    <row r="572" spans="2:34" ht="29.25" customHeight="1" x14ac:dyDescent="0.25">
      <c r="B572" s="215">
        <v>1</v>
      </c>
      <c r="C572" s="8" t="s">
        <v>153</v>
      </c>
      <c r="D572" s="15"/>
      <c r="E572" s="13"/>
      <c r="F572" s="13"/>
      <c r="G572" s="13"/>
      <c r="H572" s="20" t="s">
        <v>42</v>
      </c>
      <c r="I572" s="20" t="s">
        <v>96</v>
      </c>
      <c r="J572" s="20" t="s">
        <v>177</v>
      </c>
      <c r="K572" s="21"/>
      <c r="L572" s="21"/>
      <c r="M572" s="24" t="s">
        <v>454</v>
      </c>
      <c r="N572" s="24" t="s">
        <v>519</v>
      </c>
      <c r="O572" s="28">
        <f t="shared" si="84"/>
        <v>233416</v>
      </c>
      <c r="P572" s="30">
        <v>233416</v>
      </c>
      <c r="Q572" s="14"/>
      <c r="R572" s="14"/>
      <c r="S572" s="14"/>
      <c r="T572" s="31" t="s">
        <v>580</v>
      </c>
      <c r="U572" s="205">
        <v>6</v>
      </c>
      <c r="V572" s="33">
        <v>366</v>
      </c>
      <c r="W572" s="33">
        <v>365</v>
      </c>
      <c r="X572" s="36">
        <v>731</v>
      </c>
    </row>
    <row r="573" spans="2:34" ht="29.25" customHeight="1" x14ac:dyDescent="0.25">
      <c r="B573" s="215">
        <v>1</v>
      </c>
      <c r="C573" s="8" t="s">
        <v>153</v>
      </c>
      <c r="D573" s="15"/>
      <c r="E573" s="13"/>
      <c r="F573" s="13"/>
      <c r="G573" s="13"/>
      <c r="H573" s="20" t="s">
        <v>42</v>
      </c>
      <c r="I573" s="20" t="s">
        <v>96</v>
      </c>
      <c r="J573" s="20" t="s">
        <v>177</v>
      </c>
      <c r="K573" s="21"/>
      <c r="L573" s="21"/>
      <c r="M573" s="24" t="s">
        <v>455</v>
      </c>
      <c r="N573" s="24" t="s">
        <v>520</v>
      </c>
      <c r="O573" s="28">
        <f t="shared" si="84"/>
        <v>297888</v>
      </c>
      <c r="P573" s="30">
        <v>297888</v>
      </c>
      <c r="Q573" s="14"/>
      <c r="R573" s="14"/>
      <c r="S573" s="14"/>
      <c r="T573" s="31" t="s">
        <v>580</v>
      </c>
      <c r="U573" s="205">
        <v>8</v>
      </c>
      <c r="V573" s="33">
        <v>205</v>
      </c>
      <c r="W573" s="33">
        <v>184</v>
      </c>
      <c r="X573" s="36">
        <v>389</v>
      </c>
    </row>
    <row r="574" spans="2:34" ht="29.25" customHeight="1" x14ac:dyDescent="0.25">
      <c r="B574" s="215">
        <v>1</v>
      </c>
      <c r="C574" s="8" t="s">
        <v>153</v>
      </c>
      <c r="D574" s="15"/>
      <c r="E574" s="13"/>
      <c r="F574" s="13"/>
      <c r="G574" s="13"/>
      <c r="H574" s="20" t="s">
        <v>42</v>
      </c>
      <c r="I574" s="20" t="s">
        <v>96</v>
      </c>
      <c r="J574" s="20" t="s">
        <v>177</v>
      </c>
      <c r="K574" s="21"/>
      <c r="L574" s="21"/>
      <c r="M574" s="24" t="s">
        <v>456</v>
      </c>
      <c r="N574" s="24" t="s">
        <v>521</v>
      </c>
      <c r="O574" s="28">
        <f t="shared" si="84"/>
        <v>297888</v>
      </c>
      <c r="P574" s="30">
        <v>297888</v>
      </c>
      <c r="Q574" s="14"/>
      <c r="R574" s="14"/>
      <c r="S574" s="14"/>
      <c r="T574" s="31" t="s">
        <v>580</v>
      </c>
      <c r="U574" s="205">
        <v>8</v>
      </c>
      <c r="V574" s="33">
        <v>33</v>
      </c>
      <c r="W574" s="33">
        <v>31</v>
      </c>
      <c r="X574" s="36">
        <v>64</v>
      </c>
    </row>
    <row r="575" spans="2:34" ht="29.25" customHeight="1" x14ac:dyDescent="0.25">
      <c r="B575" s="215">
        <v>1</v>
      </c>
      <c r="C575" s="8" t="s">
        <v>153</v>
      </c>
      <c r="D575" s="15"/>
      <c r="E575" s="13"/>
      <c r="F575" s="13"/>
      <c r="G575" s="13"/>
      <c r="H575" s="20" t="s">
        <v>42</v>
      </c>
      <c r="I575" s="20" t="s">
        <v>96</v>
      </c>
      <c r="J575" s="20" t="s">
        <v>177</v>
      </c>
      <c r="K575" s="21"/>
      <c r="L575" s="21"/>
      <c r="M575" s="24" t="s">
        <v>457</v>
      </c>
      <c r="N575" s="24" t="s">
        <v>522</v>
      </c>
      <c r="O575" s="28">
        <f t="shared" si="84"/>
        <v>484068</v>
      </c>
      <c r="P575" s="30">
        <v>484068</v>
      </c>
      <c r="Q575" s="14"/>
      <c r="R575" s="14"/>
      <c r="S575" s="14"/>
      <c r="T575" s="31" t="s">
        <v>580</v>
      </c>
      <c r="U575" s="205">
        <v>13</v>
      </c>
      <c r="V575" s="33">
        <v>581</v>
      </c>
      <c r="W575" s="33">
        <v>590</v>
      </c>
      <c r="X575" s="36">
        <v>1171</v>
      </c>
    </row>
    <row r="576" spans="2:34" ht="29.25" customHeight="1" x14ac:dyDescent="0.25">
      <c r="B576" s="215">
        <v>1</v>
      </c>
      <c r="C576" s="8" t="s">
        <v>153</v>
      </c>
      <c r="D576" s="15"/>
      <c r="E576" s="13"/>
      <c r="F576" s="13"/>
      <c r="G576" s="13"/>
      <c r="H576" s="20" t="s">
        <v>42</v>
      </c>
      <c r="I576" s="20" t="s">
        <v>96</v>
      </c>
      <c r="J576" s="20" t="s">
        <v>177</v>
      </c>
      <c r="K576" s="21"/>
      <c r="L576" s="21"/>
      <c r="M576" s="24" t="s">
        <v>458</v>
      </c>
      <c r="N576" s="24" t="s">
        <v>523</v>
      </c>
      <c r="O576" s="28">
        <f t="shared" si="84"/>
        <v>1042608</v>
      </c>
      <c r="P576" s="30">
        <v>1042608</v>
      </c>
      <c r="Q576" s="14"/>
      <c r="R576" s="14"/>
      <c r="S576" s="14"/>
      <c r="T576" s="31" t="s">
        <v>580</v>
      </c>
      <c r="U576" s="205">
        <v>28</v>
      </c>
      <c r="V576" s="33">
        <v>897</v>
      </c>
      <c r="W576" s="33">
        <v>896</v>
      </c>
      <c r="X576" s="36">
        <v>1793</v>
      </c>
    </row>
    <row r="577" spans="2:24" ht="29.25" customHeight="1" x14ac:dyDescent="0.25">
      <c r="B577" s="215">
        <v>1</v>
      </c>
      <c r="C577" s="8" t="s">
        <v>153</v>
      </c>
      <c r="D577" s="15"/>
      <c r="E577" s="13"/>
      <c r="F577" s="13"/>
      <c r="G577" s="13"/>
      <c r="H577" s="20" t="s">
        <v>42</v>
      </c>
      <c r="I577" s="20" t="s">
        <v>96</v>
      </c>
      <c r="J577" s="20" t="s">
        <v>177</v>
      </c>
      <c r="K577" s="21"/>
      <c r="L577" s="21"/>
      <c r="M577" s="24" t="s">
        <v>459</v>
      </c>
      <c r="N577" s="24" t="s">
        <v>524</v>
      </c>
      <c r="O577" s="28">
        <f t="shared" si="84"/>
        <v>148944</v>
      </c>
      <c r="P577" s="30">
        <v>148944</v>
      </c>
      <c r="Q577" s="14"/>
      <c r="R577" s="14"/>
      <c r="S577" s="14"/>
      <c r="T577" s="31" t="s">
        <v>580</v>
      </c>
      <c r="U577" s="205">
        <v>4</v>
      </c>
      <c r="V577" s="33">
        <v>347</v>
      </c>
      <c r="W577" s="33">
        <v>355</v>
      </c>
      <c r="X577" s="36">
        <v>702</v>
      </c>
    </row>
    <row r="578" spans="2:24" ht="29.25" customHeight="1" x14ac:dyDescent="0.25">
      <c r="B578" s="215">
        <v>1</v>
      </c>
      <c r="C578" s="8" t="s">
        <v>153</v>
      </c>
      <c r="D578" s="15"/>
      <c r="E578" s="13"/>
      <c r="F578" s="13"/>
      <c r="G578" s="13"/>
      <c r="H578" s="20" t="s">
        <v>42</v>
      </c>
      <c r="I578" s="20" t="s">
        <v>96</v>
      </c>
      <c r="J578" s="20" t="s">
        <v>177</v>
      </c>
      <c r="K578" s="21"/>
      <c r="L578" s="21"/>
      <c r="M578" s="24" t="s">
        <v>460</v>
      </c>
      <c r="N578" s="24" t="s">
        <v>525</v>
      </c>
      <c r="O578" s="28">
        <f t="shared" si="84"/>
        <v>37236</v>
      </c>
      <c r="P578" s="30">
        <v>37236</v>
      </c>
      <c r="Q578" s="14"/>
      <c r="R578" s="14"/>
      <c r="S578" s="14"/>
      <c r="T578" s="31" t="s">
        <v>580</v>
      </c>
      <c r="U578" s="205">
        <v>1</v>
      </c>
      <c r="V578" s="33">
        <v>99</v>
      </c>
      <c r="W578" s="33">
        <v>97</v>
      </c>
      <c r="X578" s="36">
        <v>196</v>
      </c>
    </row>
    <row r="579" spans="2:24" ht="29.25" customHeight="1" x14ac:dyDescent="0.25">
      <c r="B579" s="215">
        <v>1</v>
      </c>
      <c r="C579" s="8" t="s">
        <v>153</v>
      </c>
      <c r="D579" s="15"/>
      <c r="E579" s="13"/>
      <c r="F579" s="13"/>
      <c r="G579" s="13"/>
      <c r="H579" s="20" t="s">
        <v>42</v>
      </c>
      <c r="I579" s="20" t="s">
        <v>96</v>
      </c>
      <c r="J579" s="20" t="s">
        <v>177</v>
      </c>
      <c r="K579" s="21"/>
      <c r="L579" s="21"/>
      <c r="M579" s="24" t="s">
        <v>461</v>
      </c>
      <c r="N579" s="24" t="s">
        <v>526</v>
      </c>
      <c r="O579" s="28">
        <f t="shared" si="84"/>
        <v>74472</v>
      </c>
      <c r="P579" s="30">
        <v>74472</v>
      </c>
      <c r="Q579" s="14"/>
      <c r="R579" s="14"/>
      <c r="S579" s="14"/>
      <c r="T579" s="31" t="s">
        <v>580</v>
      </c>
      <c r="U579" s="205">
        <v>2</v>
      </c>
      <c r="V579" s="33">
        <v>248</v>
      </c>
      <c r="W579" s="33">
        <v>255</v>
      </c>
      <c r="X579" s="36">
        <v>503</v>
      </c>
    </row>
    <row r="580" spans="2:24" ht="29.25" customHeight="1" x14ac:dyDescent="0.25">
      <c r="B580" s="215">
        <v>1</v>
      </c>
      <c r="C580" s="8" t="s">
        <v>153</v>
      </c>
      <c r="D580" s="15"/>
      <c r="E580" s="13"/>
      <c r="F580" s="13"/>
      <c r="G580" s="13"/>
      <c r="H580" s="20" t="s">
        <v>42</v>
      </c>
      <c r="I580" s="20" t="s">
        <v>96</v>
      </c>
      <c r="J580" s="20" t="s">
        <v>177</v>
      </c>
      <c r="K580" s="21"/>
      <c r="L580" s="21"/>
      <c r="M580" s="24" t="s">
        <v>462</v>
      </c>
      <c r="N580" s="24" t="s">
        <v>527</v>
      </c>
      <c r="O580" s="28">
        <f t="shared" si="84"/>
        <v>260652</v>
      </c>
      <c r="P580" s="30">
        <v>260652</v>
      </c>
      <c r="Q580" s="14"/>
      <c r="R580" s="14"/>
      <c r="S580" s="14"/>
      <c r="T580" s="31" t="s">
        <v>580</v>
      </c>
      <c r="U580" s="205">
        <v>7</v>
      </c>
      <c r="V580" s="33">
        <v>281</v>
      </c>
      <c r="W580" s="33">
        <v>304</v>
      </c>
      <c r="X580" s="36">
        <v>585</v>
      </c>
    </row>
    <row r="581" spans="2:24" ht="29.25" customHeight="1" x14ac:dyDescent="0.25">
      <c r="B581" s="215">
        <v>1</v>
      </c>
      <c r="C581" s="8" t="s">
        <v>153</v>
      </c>
      <c r="D581" s="15"/>
      <c r="E581" s="13"/>
      <c r="F581" s="13"/>
      <c r="G581" s="13"/>
      <c r="H581" s="20" t="s">
        <v>42</v>
      </c>
      <c r="I581" s="20" t="s">
        <v>96</v>
      </c>
      <c r="J581" s="20" t="s">
        <v>177</v>
      </c>
      <c r="K581" s="21"/>
      <c r="L581" s="21"/>
      <c r="M581" s="24" t="s">
        <v>463</v>
      </c>
      <c r="N581" s="24" t="s">
        <v>528</v>
      </c>
      <c r="O581" s="28">
        <f t="shared" si="84"/>
        <v>186180</v>
      </c>
      <c r="P581" s="30">
        <v>186180</v>
      </c>
      <c r="Q581" s="14"/>
      <c r="R581" s="14"/>
      <c r="S581" s="14"/>
      <c r="T581" s="31" t="s">
        <v>580</v>
      </c>
      <c r="U581" s="205">
        <v>5</v>
      </c>
      <c r="V581" s="33">
        <v>104</v>
      </c>
      <c r="W581" s="33">
        <v>98</v>
      </c>
      <c r="X581" s="36">
        <v>202</v>
      </c>
    </row>
    <row r="582" spans="2:24" ht="29.25" customHeight="1" x14ac:dyDescent="0.25">
      <c r="B582" s="215">
        <v>1</v>
      </c>
      <c r="C582" s="8" t="s">
        <v>153</v>
      </c>
      <c r="D582" s="15"/>
      <c r="E582" s="13"/>
      <c r="F582" s="13"/>
      <c r="G582" s="13"/>
      <c r="H582" s="20" t="s">
        <v>42</v>
      </c>
      <c r="I582" s="20" t="s">
        <v>96</v>
      </c>
      <c r="J582" s="20" t="s">
        <v>177</v>
      </c>
      <c r="K582" s="21"/>
      <c r="L582" s="21"/>
      <c r="M582" s="24" t="s">
        <v>464</v>
      </c>
      <c r="N582" s="24" t="s">
        <v>529</v>
      </c>
      <c r="O582" s="28">
        <f t="shared" si="84"/>
        <v>446832</v>
      </c>
      <c r="P582" s="30">
        <v>446832</v>
      </c>
      <c r="Q582" s="14"/>
      <c r="R582" s="14"/>
      <c r="S582" s="14"/>
      <c r="T582" s="31" t="s">
        <v>580</v>
      </c>
      <c r="U582" s="205">
        <v>12</v>
      </c>
      <c r="V582" s="33">
        <v>3010</v>
      </c>
      <c r="W582" s="33">
        <v>3291</v>
      </c>
      <c r="X582" s="36">
        <v>6301</v>
      </c>
    </row>
    <row r="583" spans="2:24" ht="29.25" customHeight="1" x14ac:dyDescent="0.25">
      <c r="B583" s="215">
        <v>1</v>
      </c>
      <c r="C583" s="8" t="s">
        <v>153</v>
      </c>
      <c r="D583" s="15"/>
      <c r="E583" s="13"/>
      <c r="F583" s="13"/>
      <c r="G583" s="13"/>
      <c r="H583" s="20" t="s">
        <v>42</v>
      </c>
      <c r="I583" s="20" t="s">
        <v>96</v>
      </c>
      <c r="J583" s="20" t="s">
        <v>177</v>
      </c>
      <c r="K583" s="21"/>
      <c r="L583" s="21"/>
      <c r="M583" s="24" t="s">
        <v>465</v>
      </c>
      <c r="N583" s="24" t="s">
        <v>530</v>
      </c>
      <c r="O583" s="28">
        <f t="shared" si="84"/>
        <v>744720</v>
      </c>
      <c r="P583" s="30">
        <v>744720</v>
      </c>
      <c r="Q583" s="14"/>
      <c r="R583" s="14"/>
      <c r="S583" s="14"/>
      <c r="T583" s="31" t="s">
        <v>580</v>
      </c>
      <c r="U583" s="205">
        <v>20</v>
      </c>
      <c r="V583" s="33">
        <v>217</v>
      </c>
      <c r="W583" s="33">
        <v>222</v>
      </c>
      <c r="X583" s="36">
        <v>439</v>
      </c>
    </row>
    <row r="584" spans="2:24" ht="29.25" customHeight="1" x14ac:dyDescent="0.25">
      <c r="B584" s="215">
        <v>1</v>
      </c>
      <c r="C584" s="8" t="s">
        <v>153</v>
      </c>
      <c r="D584" s="15"/>
      <c r="E584" s="13"/>
      <c r="F584" s="13"/>
      <c r="G584" s="13"/>
      <c r="H584" s="20" t="s">
        <v>42</v>
      </c>
      <c r="I584" s="20" t="s">
        <v>96</v>
      </c>
      <c r="J584" s="20" t="s">
        <v>177</v>
      </c>
      <c r="K584" s="21"/>
      <c r="L584" s="21"/>
      <c r="M584" s="24" t="s">
        <v>466</v>
      </c>
      <c r="N584" s="24" t="s">
        <v>531</v>
      </c>
      <c r="O584" s="28">
        <f t="shared" si="84"/>
        <v>930900</v>
      </c>
      <c r="P584" s="30">
        <v>930900</v>
      </c>
      <c r="Q584" s="14"/>
      <c r="R584" s="14"/>
      <c r="S584" s="14"/>
      <c r="T584" s="31" t="s">
        <v>580</v>
      </c>
      <c r="U584" s="205">
        <v>25</v>
      </c>
      <c r="V584" s="33">
        <v>987</v>
      </c>
      <c r="W584" s="33">
        <v>974</v>
      </c>
      <c r="X584" s="36">
        <v>1961</v>
      </c>
    </row>
    <row r="585" spans="2:24" ht="29.25" customHeight="1" x14ac:dyDescent="0.25">
      <c r="B585" s="215">
        <v>1</v>
      </c>
      <c r="C585" s="8" t="s">
        <v>153</v>
      </c>
      <c r="D585" s="15"/>
      <c r="E585" s="13"/>
      <c r="F585" s="13"/>
      <c r="G585" s="13"/>
      <c r="H585" s="20" t="s">
        <v>42</v>
      </c>
      <c r="I585" s="20" t="s">
        <v>96</v>
      </c>
      <c r="J585" s="20" t="s">
        <v>177</v>
      </c>
      <c r="K585" s="21"/>
      <c r="L585" s="21"/>
      <c r="M585" s="24" t="s">
        <v>467</v>
      </c>
      <c r="N585" s="24" t="s">
        <v>532</v>
      </c>
      <c r="O585" s="28">
        <f t="shared" si="84"/>
        <v>930900</v>
      </c>
      <c r="P585" s="30">
        <v>930900</v>
      </c>
      <c r="Q585" s="14"/>
      <c r="R585" s="14"/>
      <c r="S585" s="14"/>
      <c r="T585" s="31" t="s">
        <v>580</v>
      </c>
      <c r="U585" s="205">
        <v>25</v>
      </c>
      <c r="V585" s="33">
        <v>1150</v>
      </c>
      <c r="W585" s="33">
        <v>1222</v>
      </c>
      <c r="X585" s="36">
        <v>2372</v>
      </c>
    </row>
    <row r="586" spans="2:24" ht="29.25" customHeight="1" x14ac:dyDescent="0.25">
      <c r="B586" s="215">
        <v>1</v>
      </c>
      <c r="C586" s="8" t="s">
        <v>153</v>
      </c>
      <c r="D586" s="15"/>
      <c r="E586" s="13"/>
      <c r="F586" s="13"/>
      <c r="G586" s="13"/>
      <c r="H586" s="20" t="s">
        <v>42</v>
      </c>
      <c r="I586" s="20" t="s">
        <v>96</v>
      </c>
      <c r="J586" s="20" t="s">
        <v>177</v>
      </c>
      <c r="K586" s="21"/>
      <c r="L586" s="21"/>
      <c r="M586" s="24" t="s">
        <v>468</v>
      </c>
      <c r="N586" s="24" t="s">
        <v>533</v>
      </c>
      <c r="O586" s="28">
        <f t="shared" si="84"/>
        <v>819192</v>
      </c>
      <c r="P586" s="30">
        <v>819192</v>
      </c>
      <c r="Q586" s="14"/>
      <c r="R586" s="14"/>
      <c r="S586" s="14"/>
      <c r="T586" s="31" t="s">
        <v>580</v>
      </c>
      <c r="U586" s="205">
        <v>22</v>
      </c>
      <c r="V586" s="33">
        <v>904</v>
      </c>
      <c r="W586" s="33">
        <v>942</v>
      </c>
      <c r="X586" s="36">
        <v>1846</v>
      </c>
    </row>
    <row r="587" spans="2:24" ht="29.25" customHeight="1" x14ac:dyDescent="0.25">
      <c r="B587" s="215">
        <v>1</v>
      </c>
      <c r="C587" s="8" t="s">
        <v>153</v>
      </c>
      <c r="D587" s="15"/>
      <c r="E587" s="13"/>
      <c r="F587" s="13"/>
      <c r="G587" s="13"/>
      <c r="H587" s="20" t="s">
        <v>42</v>
      </c>
      <c r="I587" s="20" t="s">
        <v>96</v>
      </c>
      <c r="J587" s="20" t="s">
        <v>177</v>
      </c>
      <c r="K587" s="21"/>
      <c r="L587" s="21"/>
      <c r="M587" s="24" t="s">
        <v>469</v>
      </c>
      <c r="N587" s="24" t="s">
        <v>534</v>
      </c>
      <c r="O587" s="28">
        <f t="shared" si="84"/>
        <v>372360</v>
      </c>
      <c r="P587" s="30">
        <v>372360</v>
      </c>
      <c r="Q587" s="14"/>
      <c r="R587" s="14"/>
      <c r="S587" s="14"/>
      <c r="T587" s="31" t="s">
        <v>580</v>
      </c>
      <c r="U587" s="205">
        <v>10</v>
      </c>
      <c r="V587" s="33">
        <v>904</v>
      </c>
      <c r="W587" s="33">
        <v>942</v>
      </c>
      <c r="X587" s="36">
        <v>1846</v>
      </c>
    </row>
    <row r="588" spans="2:24" ht="29.25" customHeight="1" x14ac:dyDescent="0.25">
      <c r="B588" s="215">
        <v>1</v>
      </c>
      <c r="C588" s="8" t="s">
        <v>153</v>
      </c>
      <c r="D588" s="15"/>
      <c r="E588" s="13"/>
      <c r="F588" s="13"/>
      <c r="G588" s="13"/>
      <c r="H588" s="20" t="s">
        <v>42</v>
      </c>
      <c r="I588" s="20" t="s">
        <v>96</v>
      </c>
      <c r="J588" s="20" t="s">
        <v>177</v>
      </c>
      <c r="K588" s="21"/>
      <c r="L588" s="21"/>
      <c r="M588" s="24" t="s">
        <v>470</v>
      </c>
      <c r="N588" s="24" t="s">
        <v>535</v>
      </c>
      <c r="O588" s="28">
        <f t="shared" si="84"/>
        <v>819192</v>
      </c>
      <c r="P588" s="30">
        <v>819192</v>
      </c>
      <c r="Q588" s="14"/>
      <c r="R588" s="14"/>
      <c r="S588" s="14"/>
      <c r="T588" s="31" t="s">
        <v>580</v>
      </c>
      <c r="U588" s="205">
        <v>22</v>
      </c>
      <c r="V588" s="33">
        <v>446</v>
      </c>
      <c r="W588" s="33">
        <v>470</v>
      </c>
      <c r="X588" s="36">
        <v>916</v>
      </c>
    </row>
    <row r="589" spans="2:24" ht="29.25" customHeight="1" x14ac:dyDescent="0.25">
      <c r="B589" s="215">
        <v>1</v>
      </c>
      <c r="C589" s="8" t="s">
        <v>153</v>
      </c>
      <c r="D589" s="15"/>
      <c r="E589" s="13"/>
      <c r="F589" s="13"/>
      <c r="G589" s="13"/>
      <c r="H589" s="20" t="s">
        <v>42</v>
      </c>
      <c r="I589" s="20" t="s">
        <v>96</v>
      </c>
      <c r="J589" s="20" t="s">
        <v>177</v>
      </c>
      <c r="K589" s="21"/>
      <c r="L589" s="21"/>
      <c r="M589" s="24" t="s">
        <v>471</v>
      </c>
      <c r="N589" s="24" t="s">
        <v>536</v>
      </c>
      <c r="O589" s="28">
        <f t="shared" si="84"/>
        <v>223416</v>
      </c>
      <c r="P589" s="30">
        <v>223416</v>
      </c>
      <c r="Q589" s="14"/>
      <c r="R589" s="14"/>
      <c r="S589" s="14"/>
      <c r="T589" s="31" t="s">
        <v>580</v>
      </c>
      <c r="U589" s="205">
        <v>6</v>
      </c>
      <c r="V589" s="33">
        <v>46</v>
      </c>
      <c r="W589" s="33">
        <v>46</v>
      </c>
      <c r="X589" s="36">
        <v>92</v>
      </c>
    </row>
    <row r="590" spans="2:24" ht="29.25" customHeight="1" x14ac:dyDescent="0.25">
      <c r="B590" s="215">
        <v>1</v>
      </c>
      <c r="C590" s="8" t="s">
        <v>153</v>
      </c>
      <c r="D590" s="15"/>
      <c r="E590" s="13"/>
      <c r="F590" s="13"/>
      <c r="G590" s="13"/>
      <c r="H590" s="20" t="s">
        <v>42</v>
      </c>
      <c r="I590" s="20" t="s">
        <v>96</v>
      </c>
      <c r="J590" s="20" t="s">
        <v>177</v>
      </c>
      <c r="K590" s="21"/>
      <c r="L590" s="21"/>
      <c r="M590" s="24" t="s">
        <v>472</v>
      </c>
      <c r="N590" s="24" t="s">
        <v>537</v>
      </c>
      <c r="O590" s="28">
        <f t="shared" si="84"/>
        <v>260652</v>
      </c>
      <c r="P590" s="30">
        <v>260652</v>
      </c>
      <c r="Q590" s="14"/>
      <c r="R590" s="14"/>
      <c r="S590" s="14"/>
      <c r="T590" s="31" t="s">
        <v>580</v>
      </c>
      <c r="U590" s="205">
        <v>7</v>
      </c>
      <c r="V590" s="33">
        <v>113</v>
      </c>
      <c r="W590" s="33">
        <v>105</v>
      </c>
      <c r="X590" s="36">
        <v>218</v>
      </c>
    </row>
    <row r="591" spans="2:24" ht="29.25" customHeight="1" x14ac:dyDescent="0.25">
      <c r="B591" s="215">
        <v>1</v>
      </c>
      <c r="C591" s="8" t="s">
        <v>153</v>
      </c>
      <c r="D591" s="15"/>
      <c r="E591" s="13"/>
      <c r="F591" s="13"/>
      <c r="G591" s="13"/>
      <c r="H591" s="20" t="s">
        <v>42</v>
      </c>
      <c r="I591" s="20" t="s">
        <v>96</v>
      </c>
      <c r="J591" s="20" t="s">
        <v>177</v>
      </c>
      <c r="K591" s="21"/>
      <c r="L591" s="21"/>
      <c r="M591" s="24" t="s">
        <v>473</v>
      </c>
      <c r="N591" s="24" t="s">
        <v>538</v>
      </c>
      <c r="O591" s="28">
        <f t="shared" si="84"/>
        <v>484068</v>
      </c>
      <c r="P591" s="30">
        <v>484068</v>
      </c>
      <c r="Q591" s="14"/>
      <c r="R591" s="14"/>
      <c r="S591" s="14"/>
      <c r="T591" s="31" t="s">
        <v>580</v>
      </c>
      <c r="U591" s="205">
        <v>13</v>
      </c>
      <c r="V591" s="33">
        <v>494</v>
      </c>
      <c r="W591" s="33">
        <v>476</v>
      </c>
      <c r="X591" s="36">
        <v>970</v>
      </c>
    </row>
    <row r="592" spans="2:24" ht="29.25" customHeight="1" x14ac:dyDescent="0.25">
      <c r="B592" s="215">
        <v>1</v>
      </c>
      <c r="C592" s="8" t="s">
        <v>153</v>
      </c>
      <c r="D592" s="15"/>
      <c r="E592" s="13"/>
      <c r="F592" s="13"/>
      <c r="G592" s="13"/>
      <c r="H592" s="20" t="s">
        <v>42</v>
      </c>
      <c r="I592" s="20" t="s">
        <v>96</v>
      </c>
      <c r="J592" s="20" t="s">
        <v>177</v>
      </c>
      <c r="K592" s="21"/>
      <c r="L592" s="21"/>
      <c r="M592" s="24" t="s">
        <v>474</v>
      </c>
      <c r="N592" s="24" t="s">
        <v>539</v>
      </c>
      <c r="O592" s="28">
        <f t="shared" si="84"/>
        <v>670248</v>
      </c>
      <c r="P592" s="30">
        <v>670248</v>
      </c>
      <c r="Q592" s="14"/>
      <c r="R592" s="14"/>
      <c r="S592" s="14"/>
      <c r="T592" s="31" t="s">
        <v>580</v>
      </c>
      <c r="U592" s="205">
        <v>18</v>
      </c>
      <c r="V592" s="33">
        <v>471</v>
      </c>
      <c r="W592" s="33">
        <v>495</v>
      </c>
      <c r="X592" s="36">
        <v>966</v>
      </c>
    </row>
    <row r="593" spans="2:24" ht="29.25" customHeight="1" x14ac:dyDescent="0.25">
      <c r="B593" s="215">
        <v>1</v>
      </c>
      <c r="C593" s="8" t="s">
        <v>153</v>
      </c>
      <c r="D593" s="15"/>
      <c r="E593" s="13"/>
      <c r="F593" s="13"/>
      <c r="G593" s="13"/>
      <c r="H593" s="20" t="s">
        <v>42</v>
      </c>
      <c r="I593" s="20" t="s">
        <v>96</v>
      </c>
      <c r="J593" s="20" t="s">
        <v>177</v>
      </c>
      <c r="K593" s="21"/>
      <c r="L593" s="21"/>
      <c r="M593" s="24" t="s">
        <v>475</v>
      </c>
      <c r="N593" s="24" t="s">
        <v>540</v>
      </c>
      <c r="O593" s="28">
        <f t="shared" si="84"/>
        <v>260652</v>
      </c>
      <c r="P593" s="30">
        <v>260652</v>
      </c>
      <c r="Q593" s="14"/>
      <c r="R593" s="14"/>
      <c r="S593" s="14"/>
      <c r="T593" s="31" t="s">
        <v>580</v>
      </c>
      <c r="U593" s="205">
        <v>7</v>
      </c>
      <c r="V593" s="33">
        <v>229</v>
      </c>
      <c r="W593" s="33">
        <v>245</v>
      </c>
      <c r="X593" s="36">
        <v>474</v>
      </c>
    </row>
    <row r="594" spans="2:24" ht="29.25" customHeight="1" x14ac:dyDescent="0.25">
      <c r="B594" s="215">
        <v>1</v>
      </c>
      <c r="C594" s="8" t="s">
        <v>153</v>
      </c>
      <c r="D594" s="15"/>
      <c r="E594" s="13"/>
      <c r="F594" s="13"/>
      <c r="G594" s="13"/>
      <c r="H594" s="20" t="s">
        <v>42</v>
      </c>
      <c r="I594" s="20" t="s">
        <v>96</v>
      </c>
      <c r="J594" s="20" t="s">
        <v>177</v>
      </c>
      <c r="K594" s="21"/>
      <c r="L594" s="21"/>
      <c r="M594" s="24" t="s">
        <v>476</v>
      </c>
      <c r="N594" s="24" t="s">
        <v>541</v>
      </c>
      <c r="O594" s="28">
        <f t="shared" si="84"/>
        <v>372360</v>
      </c>
      <c r="P594" s="30">
        <v>372360</v>
      </c>
      <c r="Q594" s="14"/>
      <c r="R594" s="14"/>
      <c r="S594" s="14"/>
      <c r="T594" s="31" t="s">
        <v>580</v>
      </c>
      <c r="U594" s="205">
        <v>10</v>
      </c>
      <c r="V594" s="33">
        <v>3336</v>
      </c>
      <c r="W594" s="33">
        <v>3629</v>
      </c>
      <c r="X594" s="36">
        <v>6965</v>
      </c>
    </row>
    <row r="595" spans="2:24" ht="29.25" customHeight="1" x14ac:dyDescent="0.25">
      <c r="B595" s="215">
        <v>1</v>
      </c>
      <c r="C595" s="8" t="s">
        <v>153</v>
      </c>
      <c r="D595" s="15"/>
      <c r="E595" s="13"/>
      <c r="F595" s="13"/>
      <c r="G595" s="13"/>
      <c r="H595" s="20" t="s">
        <v>42</v>
      </c>
      <c r="I595" s="20" t="s">
        <v>96</v>
      </c>
      <c r="J595" s="20" t="s">
        <v>177</v>
      </c>
      <c r="K595" s="21"/>
      <c r="L595" s="21"/>
      <c r="M595" s="24" t="s">
        <v>477</v>
      </c>
      <c r="N595" s="24" t="s">
        <v>542</v>
      </c>
      <c r="O595" s="28">
        <f t="shared" si="84"/>
        <v>186180</v>
      </c>
      <c r="P595" s="30">
        <v>186180</v>
      </c>
      <c r="Q595" s="14"/>
      <c r="R595" s="14"/>
      <c r="S595" s="14"/>
      <c r="T595" s="31" t="s">
        <v>580</v>
      </c>
      <c r="U595" s="205">
        <v>5</v>
      </c>
      <c r="V595" s="33">
        <v>730</v>
      </c>
      <c r="W595" s="33">
        <v>623</v>
      </c>
      <c r="X595" s="36">
        <v>1353</v>
      </c>
    </row>
    <row r="596" spans="2:24" ht="29.25" customHeight="1" x14ac:dyDescent="0.25">
      <c r="B596" s="215">
        <v>1</v>
      </c>
      <c r="C596" s="8" t="s">
        <v>153</v>
      </c>
      <c r="D596" s="15"/>
      <c r="E596" s="13"/>
      <c r="F596" s="13"/>
      <c r="G596" s="13"/>
      <c r="H596" s="20" t="s">
        <v>42</v>
      </c>
      <c r="I596" s="20" t="s">
        <v>96</v>
      </c>
      <c r="J596" s="20" t="s">
        <v>177</v>
      </c>
      <c r="K596" s="21"/>
      <c r="L596" s="21"/>
      <c r="M596" s="24" t="s">
        <v>478</v>
      </c>
      <c r="N596" s="24" t="s">
        <v>543</v>
      </c>
      <c r="O596" s="28">
        <f t="shared" si="84"/>
        <v>372360</v>
      </c>
      <c r="P596" s="30">
        <v>372360</v>
      </c>
      <c r="Q596" s="14"/>
      <c r="R596" s="14"/>
      <c r="S596" s="14"/>
      <c r="T596" s="31" t="s">
        <v>580</v>
      </c>
      <c r="U596" s="205">
        <v>10</v>
      </c>
      <c r="V596" s="33">
        <v>1679</v>
      </c>
      <c r="W596" s="33">
        <v>1619</v>
      </c>
      <c r="X596" s="36">
        <v>3298</v>
      </c>
    </row>
    <row r="597" spans="2:24" ht="29.25" customHeight="1" x14ac:dyDescent="0.25">
      <c r="B597" s="215">
        <v>1</v>
      </c>
      <c r="C597" s="8" t="s">
        <v>153</v>
      </c>
      <c r="D597" s="15"/>
      <c r="E597" s="13"/>
      <c r="F597" s="13"/>
      <c r="G597" s="13"/>
      <c r="H597" s="20" t="s">
        <v>42</v>
      </c>
      <c r="I597" s="20" t="s">
        <v>96</v>
      </c>
      <c r="J597" s="20" t="s">
        <v>177</v>
      </c>
      <c r="K597" s="21"/>
      <c r="L597" s="21"/>
      <c r="M597" s="24" t="s">
        <v>479</v>
      </c>
      <c r="N597" s="24" t="s">
        <v>544</v>
      </c>
      <c r="O597" s="28">
        <f t="shared" si="84"/>
        <v>148944</v>
      </c>
      <c r="P597" s="30">
        <v>148944</v>
      </c>
      <c r="Q597" s="14"/>
      <c r="R597" s="14"/>
      <c r="S597" s="14"/>
      <c r="T597" s="31" t="s">
        <v>580</v>
      </c>
      <c r="U597" s="205">
        <v>4</v>
      </c>
      <c r="V597" s="33">
        <v>475</v>
      </c>
      <c r="W597" s="33">
        <v>485</v>
      </c>
      <c r="X597" s="36">
        <v>960</v>
      </c>
    </row>
    <row r="598" spans="2:24" ht="29.25" customHeight="1" x14ac:dyDescent="0.25">
      <c r="B598" s="215">
        <v>1</v>
      </c>
      <c r="C598" s="8" t="s">
        <v>153</v>
      </c>
      <c r="D598" s="15"/>
      <c r="E598" s="13"/>
      <c r="F598" s="13"/>
      <c r="G598" s="13"/>
      <c r="H598" s="20" t="s">
        <v>42</v>
      </c>
      <c r="I598" s="20" t="s">
        <v>96</v>
      </c>
      <c r="J598" s="20" t="s">
        <v>177</v>
      </c>
      <c r="K598" s="21"/>
      <c r="L598" s="21"/>
      <c r="M598" s="24" t="s">
        <v>480</v>
      </c>
      <c r="N598" s="24" t="s">
        <v>545</v>
      </c>
      <c r="O598" s="28">
        <f t="shared" si="84"/>
        <v>37236</v>
      </c>
      <c r="P598" s="30">
        <v>37236</v>
      </c>
      <c r="Q598" s="14"/>
      <c r="R598" s="14"/>
      <c r="S598" s="14"/>
      <c r="T598" s="31" t="s">
        <v>580</v>
      </c>
      <c r="U598" s="205">
        <v>1</v>
      </c>
      <c r="V598" s="33">
        <v>8</v>
      </c>
      <c r="W598" s="33">
        <v>10</v>
      </c>
      <c r="X598" s="36">
        <v>18</v>
      </c>
    </row>
    <row r="599" spans="2:24" ht="29.25" customHeight="1" x14ac:dyDescent="0.25">
      <c r="B599" s="215">
        <v>1</v>
      </c>
      <c r="C599" s="8" t="s">
        <v>153</v>
      </c>
      <c r="D599" s="15"/>
      <c r="E599" s="13"/>
      <c r="F599" s="13"/>
      <c r="G599" s="13"/>
      <c r="H599" s="20" t="s">
        <v>42</v>
      </c>
      <c r="I599" s="20" t="s">
        <v>96</v>
      </c>
      <c r="J599" s="20" t="s">
        <v>177</v>
      </c>
      <c r="K599" s="21"/>
      <c r="L599" s="21"/>
      <c r="M599" s="24" t="s">
        <v>481</v>
      </c>
      <c r="N599" s="24" t="s">
        <v>546</v>
      </c>
      <c r="O599" s="28">
        <f t="shared" si="84"/>
        <v>74472</v>
      </c>
      <c r="P599" s="30">
        <v>74472</v>
      </c>
      <c r="Q599" s="14"/>
      <c r="R599" s="14"/>
      <c r="S599" s="14"/>
      <c r="T599" s="31" t="s">
        <v>580</v>
      </c>
      <c r="U599" s="205">
        <v>2</v>
      </c>
      <c r="V599" s="33">
        <v>8</v>
      </c>
      <c r="W599" s="33">
        <v>10</v>
      </c>
      <c r="X599" s="36">
        <v>18</v>
      </c>
    </row>
    <row r="600" spans="2:24" ht="29.25" customHeight="1" x14ac:dyDescent="0.25">
      <c r="B600" s="215">
        <v>1</v>
      </c>
      <c r="C600" s="8" t="s">
        <v>153</v>
      </c>
      <c r="D600" s="15"/>
      <c r="E600" s="13"/>
      <c r="F600" s="13"/>
      <c r="G600" s="13"/>
      <c r="H600" s="20" t="s">
        <v>42</v>
      </c>
      <c r="I600" s="20" t="s">
        <v>96</v>
      </c>
      <c r="J600" s="20" t="s">
        <v>177</v>
      </c>
      <c r="K600" s="21"/>
      <c r="L600" s="21"/>
      <c r="M600" s="24" t="s">
        <v>482</v>
      </c>
      <c r="N600" s="24" t="s">
        <v>547</v>
      </c>
      <c r="O600" s="28">
        <f t="shared" si="84"/>
        <v>558540</v>
      </c>
      <c r="P600" s="30">
        <v>558540</v>
      </c>
      <c r="Q600" s="14"/>
      <c r="R600" s="14"/>
      <c r="S600" s="14"/>
      <c r="T600" s="31" t="s">
        <v>580</v>
      </c>
      <c r="U600" s="205">
        <v>15</v>
      </c>
      <c r="V600" s="33">
        <v>346</v>
      </c>
      <c r="W600" s="33">
        <v>323</v>
      </c>
      <c r="X600" s="36">
        <v>669</v>
      </c>
    </row>
    <row r="601" spans="2:24" ht="29.25" customHeight="1" x14ac:dyDescent="0.25">
      <c r="B601" s="215">
        <v>1</v>
      </c>
      <c r="C601" s="8" t="s">
        <v>153</v>
      </c>
      <c r="D601" s="15"/>
      <c r="E601" s="13"/>
      <c r="F601" s="13"/>
      <c r="G601" s="13"/>
      <c r="H601" s="20" t="s">
        <v>42</v>
      </c>
      <c r="I601" s="20" t="s">
        <v>96</v>
      </c>
      <c r="J601" s="20" t="s">
        <v>177</v>
      </c>
      <c r="K601" s="21"/>
      <c r="L601" s="21"/>
      <c r="M601" s="24" t="s">
        <v>483</v>
      </c>
      <c r="N601" s="24" t="s">
        <v>548</v>
      </c>
      <c r="O601" s="28">
        <f t="shared" si="84"/>
        <v>223416</v>
      </c>
      <c r="P601" s="30">
        <v>223416</v>
      </c>
      <c r="Q601" s="14"/>
      <c r="R601" s="14"/>
      <c r="S601" s="14"/>
      <c r="T601" s="31" t="s">
        <v>580</v>
      </c>
      <c r="U601" s="205">
        <v>6</v>
      </c>
      <c r="V601" s="33">
        <v>827</v>
      </c>
      <c r="W601" s="33">
        <v>833</v>
      </c>
      <c r="X601" s="36">
        <v>1660</v>
      </c>
    </row>
    <row r="602" spans="2:24" ht="29.25" customHeight="1" x14ac:dyDescent="0.25">
      <c r="B602" s="215">
        <v>1</v>
      </c>
      <c r="C602" s="8" t="s">
        <v>153</v>
      </c>
      <c r="D602" s="15"/>
      <c r="E602" s="13"/>
      <c r="F602" s="13"/>
      <c r="G602" s="13"/>
      <c r="H602" s="20" t="s">
        <v>42</v>
      </c>
      <c r="I602" s="20" t="s">
        <v>96</v>
      </c>
      <c r="J602" s="20" t="s">
        <v>177</v>
      </c>
      <c r="K602" s="21"/>
      <c r="L602" s="21"/>
      <c r="M602" s="24" t="s">
        <v>484</v>
      </c>
      <c r="N602" s="24" t="s">
        <v>549</v>
      </c>
      <c r="O602" s="28">
        <f t="shared" si="84"/>
        <v>223416</v>
      </c>
      <c r="P602" s="30">
        <v>223416</v>
      </c>
      <c r="Q602" s="14"/>
      <c r="R602" s="14"/>
      <c r="S602" s="14"/>
      <c r="T602" s="31" t="s">
        <v>580</v>
      </c>
      <c r="U602" s="205">
        <v>6</v>
      </c>
      <c r="V602" s="33">
        <v>827</v>
      </c>
      <c r="W602" s="33">
        <v>833</v>
      </c>
      <c r="X602" s="36">
        <v>1660</v>
      </c>
    </row>
    <row r="603" spans="2:24" ht="29.25" customHeight="1" x14ac:dyDescent="0.25">
      <c r="B603" s="215">
        <v>1</v>
      </c>
      <c r="C603" s="8" t="s">
        <v>153</v>
      </c>
      <c r="D603" s="15"/>
      <c r="E603" s="13"/>
      <c r="F603" s="13"/>
      <c r="G603" s="13"/>
      <c r="H603" s="20" t="s">
        <v>42</v>
      </c>
      <c r="I603" s="20" t="s">
        <v>96</v>
      </c>
      <c r="J603" s="20" t="s">
        <v>177</v>
      </c>
      <c r="K603" s="21"/>
      <c r="L603" s="21"/>
      <c r="M603" s="24" t="s">
        <v>485</v>
      </c>
      <c r="N603" s="24" t="s">
        <v>550</v>
      </c>
      <c r="O603" s="28">
        <f t="shared" si="84"/>
        <v>111708</v>
      </c>
      <c r="P603" s="30">
        <v>111708</v>
      </c>
      <c r="Q603" s="14"/>
      <c r="R603" s="14"/>
      <c r="S603" s="14"/>
      <c r="T603" s="31" t="s">
        <v>580</v>
      </c>
      <c r="U603" s="205">
        <v>3</v>
      </c>
      <c r="V603" s="33">
        <v>165</v>
      </c>
      <c r="W603" s="33">
        <v>178</v>
      </c>
      <c r="X603" s="36">
        <v>343</v>
      </c>
    </row>
    <row r="604" spans="2:24" ht="29.25" customHeight="1" x14ac:dyDescent="0.25">
      <c r="B604" s="215">
        <v>1</v>
      </c>
      <c r="C604" s="8" t="s">
        <v>153</v>
      </c>
      <c r="D604" s="15"/>
      <c r="E604" s="13"/>
      <c r="F604" s="13"/>
      <c r="G604" s="13"/>
      <c r="H604" s="20" t="s">
        <v>42</v>
      </c>
      <c r="I604" s="20" t="s">
        <v>96</v>
      </c>
      <c r="J604" s="20" t="s">
        <v>177</v>
      </c>
      <c r="K604" s="21"/>
      <c r="L604" s="21"/>
      <c r="M604" s="24" t="s">
        <v>486</v>
      </c>
      <c r="N604" s="24" t="s">
        <v>551</v>
      </c>
      <c r="O604" s="28">
        <f t="shared" si="84"/>
        <v>74472</v>
      </c>
      <c r="P604" s="30">
        <v>74472</v>
      </c>
      <c r="Q604" s="14"/>
      <c r="R604" s="14"/>
      <c r="S604" s="14"/>
      <c r="T604" s="31" t="s">
        <v>580</v>
      </c>
      <c r="U604" s="205">
        <v>2</v>
      </c>
      <c r="V604" s="33">
        <v>112</v>
      </c>
      <c r="W604" s="33">
        <v>117</v>
      </c>
      <c r="X604" s="36">
        <v>229</v>
      </c>
    </row>
    <row r="605" spans="2:24" ht="29.25" customHeight="1" x14ac:dyDescent="0.25">
      <c r="B605" s="215">
        <v>1</v>
      </c>
      <c r="C605" s="8" t="s">
        <v>153</v>
      </c>
      <c r="D605" s="15"/>
      <c r="E605" s="13"/>
      <c r="F605" s="13"/>
      <c r="G605" s="13"/>
      <c r="H605" s="20" t="s">
        <v>42</v>
      </c>
      <c r="I605" s="20" t="s">
        <v>96</v>
      </c>
      <c r="J605" s="20" t="s">
        <v>177</v>
      </c>
      <c r="K605" s="21"/>
      <c r="L605" s="21"/>
      <c r="M605" s="24" t="s">
        <v>487</v>
      </c>
      <c r="N605" s="24" t="s">
        <v>552</v>
      </c>
      <c r="O605" s="28">
        <f t="shared" si="84"/>
        <v>148944</v>
      </c>
      <c r="P605" s="30">
        <v>148944</v>
      </c>
      <c r="Q605" s="14"/>
      <c r="R605" s="14"/>
      <c r="S605" s="14"/>
      <c r="T605" s="31" t="s">
        <v>580</v>
      </c>
      <c r="U605" s="205">
        <v>4</v>
      </c>
      <c r="V605" s="33">
        <v>160</v>
      </c>
      <c r="W605" s="33">
        <v>163</v>
      </c>
      <c r="X605" s="36">
        <v>323</v>
      </c>
    </row>
    <row r="606" spans="2:24" ht="29.25" customHeight="1" x14ac:dyDescent="0.25">
      <c r="B606" s="215">
        <v>1</v>
      </c>
      <c r="C606" s="8" t="s">
        <v>153</v>
      </c>
      <c r="D606" s="15"/>
      <c r="E606" s="13"/>
      <c r="F606" s="13"/>
      <c r="G606" s="13"/>
      <c r="H606" s="20" t="s">
        <v>42</v>
      </c>
      <c r="I606" s="20" t="s">
        <v>96</v>
      </c>
      <c r="J606" s="20" t="s">
        <v>177</v>
      </c>
      <c r="K606" s="21"/>
      <c r="L606" s="21"/>
      <c r="M606" s="24" t="s">
        <v>488</v>
      </c>
      <c r="N606" s="24" t="s">
        <v>553</v>
      </c>
      <c r="O606" s="28">
        <f t="shared" si="84"/>
        <v>260652</v>
      </c>
      <c r="P606" s="30">
        <v>260652</v>
      </c>
      <c r="Q606" s="14"/>
      <c r="R606" s="14"/>
      <c r="S606" s="14"/>
      <c r="T606" s="31" t="s">
        <v>580</v>
      </c>
      <c r="U606" s="205">
        <v>7</v>
      </c>
      <c r="V606" s="33">
        <v>31</v>
      </c>
      <c r="W606" s="33">
        <v>22</v>
      </c>
      <c r="X606" s="36">
        <v>53</v>
      </c>
    </row>
    <row r="607" spans="2:24" ht="29.25" customHeight="1" x14ac:dyDescent="0.25">
      <c r="B607" s="215">
        <v>1</v>
      </c>
      <c r="C607" s="8" t="s">
        <v>153</v>
      </c>
      <c r="D607" s="15"/>
      <c r="E607" s="13"/>
      <c r="F607" s="13"/>
      <c r="G607" s="13"/>
      <c r="H607" s="20" t="s">
        <v>42</v>
      </c>
      <c r="I607" s="20" t="s">
        <v>96</v>
      </c>
      <c r="J607" s="20" t="s">
        <v>177</v>
      </c>
      <c r="K607" s="21"/>
      <c r="L607" s="21"/>
      <c r="M607" s="24" t="s">
        <v>489</v>
      </c>
      <c r="N607" s="24" t="s">
        <v>554</v>
      </c>
      <c r="O607" s="28">
        <f t="shared" si="84"/>
        <v>74472</v>
      </c>
      <c r="P607" s="30">
        <v>74472</v>
      </c>
      <c r="Q607" s="14"/>
      <c r="R607" s="14"/>
      <c r="S607" s="14"/>
      <c r="T607" s="31" t="s">
        <v>580</v>
      </c>
      <c r="U607" s="205">
        <v>2</v>
      </c>
      <c r="V607" s="33">
        <v>502</v>
      </c>
      <c r="W607" s="33">
        <v>508</v>
      </c>
      <c r="X607" s="36">
        <v>1010</v>
      </c>
    </row>
    <row r="608" spans="2:24" ht="29.25" customHeight="1" x14ac:dyDescent="0.25">
      <c r="B608" s="215">
        <v>1</v>
      </c>
      <c r="C608" s="8" t="s">
        <v>153</v>
      </c>
      <c r="D608" s="15"/>
      <c r="E608" s="13"/>
      <c r="F608" s="13"/>
      <c r="G608" s="13"/>
      <c r="H608" s="20" t="s">
        <v>42</v>
      </c>
      <c r="I608" s="20" t="s">
        <v>96</v>
      </c>
      <c r="J608" s="20" t="s">
        <v>177</v>
      </c>
      <c r="K608" s="21"/>
      <c r="L608" s="21"/>
      <c r="M608" s="24" t="s">
        <v>490</v>
      </c>
      <c r="N608" s="24" t="s">
        <v>555</v>
      </c>
      <c r="O608" s="28">
        <f t="shared" si="84"/>
        <v>223416</v>
      </c>
      <c r="P608" s="30">
        <v>223416</v>
      </c>
      <c r="Q608" s="14"/>
      <c r="R608" s="14"/>
      <c r="S608" s="14"/>
      <c r="T608" s="31" t="s">
        <v>580</v>
      </c>
      <c r="U608" s="205">
        <v>6</v>
      </c>
      <c r="V608" s="33">
        <v>137</v>
      </c>
      <c r="W608" s="33">
        <v>124</v>
      </c>
      <c r="X608" s="36">
        <v>261</v>
      </c>
    </row>
    <row r="609" spans="2:24" ht="29.25" customHeight="1" x14ac:dyDescent="0.25">
      <c r="B609" s="215">
        <v>1</v>
      </c>
      <c r="C609" s="8" t="s">
        <v>153</v>
      </c>
      <c r="D609" s="15"/>
      <c r="E609" s="13"/>
      <c r="F609" s="13"/>
      <c r="G609" s="13"/>
      <c r="H609" s="20" t="s">
        <v>42</v>
      </c>
      <c r="I609" s="20" t="s">
        <v>96</v>
      </c>
      <c r="J609" s="20" t="s">
        <v>177</v>
      </c>
      <c r="K609" s="21"/>
      <c r="L609" s="21"/>
      <c r="M609" s="24" t="s">
        <v>491</v>
      </c>
      <c r="N609" s="24" t="s">
        <v>556</v>
      </c>
      <c r="O609" s="28">
        <f t="shared" si="84"/>
        <v>186180</v>
      </c>
      <c r="P609" s="30">
        <v>186180</v>
      </c>
      <c r="Q609" s="14"/>
      <c r="R609" s="14"/>
      <c r="S609" s="14"/>
      <c r="T609" s="31" t="s">
        <v>580</v>
      </c>
      <c r="U609" s="205">
        <v>5</v>
      </c>
      <c r="V609" s="33">
        <v>203</v>
      </c>
      <c r="W609" s="33">
        <v>174</v>
      </c>
      <c r="X609" s="36">
        <v>377</v>
      </c>
    </row>
    <row r="610" spans="2:24" ht="29.25" customHeight="1" x14ac:dyDescent="0.25">
      <c r="B610" s="215">
        <v>1</v>
      </c>
      <c r="C610" s="8" t="s">
        <v>153</v>
      </c>
      <c r="D610" s="15"/>
      <c r="E610" s="13"/>
      <c r="F610" s="13"/>
      <c r="G610" s="13"/>
      <c r="H610" s="20" t="s">
        <v>42</v>
      </c>
      <c r="I610" s="20" t="s">
        <v>96</v>
      </c>
      <c r="J610" s="20" t="s">
        <v>177</v>
      </c>
      <c r="K610" s="21"/>
      <c r="L610" s="21"/>
      <c r="M610" s="24" t="s">
        <v>492</v>
      </c>
      <c r="N610" s="24" t="s">
        <v>557</v>
      </c>
      <c r="O610" s="28">
        <f t="shared" si="84"/>
        <v>223416</v>
      </c>
      <c r="P610" s="30">
        <v>223416</v>
      </c>
      <c r="Q610" s="14"/>
      <c r="R610" s="14"/>
      <c r="S610" s="14"/>
      <c r="T610" s="31" t="s">
        <v>580</v>
      </c>
      <c r="U610" s="205">
        <v>6</v>
      </c>
      <c r="V610" s="33">
        <v>1180</v>
      </c>
      <c r="W610" s="33">
        <v>1167</v>
      </c>
      <c r="X610" s="36">
        <v>2347</v>
      </c>
    </row>
    <row r="611" spans="2:24" ht="29.25" customHeight="1" x14ac:dyDescent="0.25">
      <c r="B611" s="215">
        <v>1</v>
      </c>
      <c r="C611" s="8" t="s">
        <v>153</v>
      </c>
      <c r="D611" s="15"/>
      <c r="E611" s="13"/>
      <c r="F611" s="13"/>
      <c r="G611" s="13"/>
      <c r="H611" s="20" t="s">
        <v>42</v>
      </c>
      <c r="I611" s="20" t="s">
        <v>96</v>
      </c>
      <c r="J611" s="20" t="s">
        <v>177</v>
      </c>
      <c r="K611" s="21"/>
      <c r="L611" s="21"/>
      <c r="M611" s="24" t="s">
        <v>493</v>
      </c>
      <c r="N611" s="24" t="s">
        <v>558</v>
      </c>
      <c r="O611" s="28">
        <f t="shared" si="84"/>
        <v>186180</v>
      </c>
      <c r="P611" s="30">
        <v>186180</v>
      </c>
      <c r="Q611" s="14"/>
      <c r="R611" s="14"/>
      <c r="S611" s="14"/>
      <c r="T611" s="31" t="s">
        <v>580</v>
      </c>
      <c r="U611" s="205">
        <v>5</v>
      </c>
      <c r="V611" s="33">
        <v>58</v>
      </c>
      <c r="W611" s="33">
        <v>69</v>
      </c>
      <c r="X611" s="36">
        <v>127</v>
      </c>
    </row>
    <row r="612" spans="2:24" ht="29.25" customHeight="1" x14ac:dyDescent="0.25">
      <c r="B612" s="215">
        <v>1</v>
      </c>
      <c r="C612" s="8" t="s">
        <v>153</v>
      </c>
      <c r="D612" s="15"/>
      <c r="E612" s="13"/>
      <c r="F612" s="13"/>
      <c r="G612" s="13"/>
      <c r="H612" s="20" t="s">
        <v>42</v>
      </c>
      <c r="I612" s="20" t="s">
        <v>96</v>
      </c>
      <c r="J612" s="20" t="s">
        <v>177</v>
      </c>
      <c r="K612" s="21"/>
      <c r="L612" s="21"/>
      <c r="M612" s="24" t="s">
        <v>494</v>
      </c>
      <c r="N612" s="24" t="s">
        <v>559</v>
      </c>
      <c r="O612" s="28">
        <f t="shared" si="84"/>
        <v>297888</v>
      </c>
      <c r="P612" s="30">
        <v>297888</v>
      </c>
      <c r="Q612" s="14"/>
      <c r="R612" s="14"/>
      <c r="S612" s="14"/>
      <c r="T612" s="31" t="s">
        <v>580</v>
      </c>
      <c r="U612" s="205">
        <v>8</v>
      </c>
      <c r="V612" s="33">
        <v>99</v>
      </c>
      <c r="W612" s="33">
        <v>85</v>
      </c>
      <c r="X612" s="36">
        <v>184</v>
      </c>
    </row>
    <row r="613" spans="2:24" ht="29.25" customHeight="1" x14ac:dyDescent="0.25">
      <c r="B613" s="215">
        <v>1</v>
      </c>
      <c r="C613" s="8" t="s">
        <v>153</v>
      </c>
      <c r="D613" s="15"/>
      <c r="E613" s="13"/>
      <c r="F613" s="13"/>
      <c r="G613" s="13"/>
      <c r="H613" s="20" t="s">
        <v>42</v>
      </c>
      <c r="I613" s="20" t="s">
        <v>96</v>
      </c>
      <c r="J613" s="20" t="s">
        <v>177</v>
      </c>
      <c r="K613" s="21"/>
      <c r="L613" s="21"/>
      <c r="M613" s="24" t="s">
        <v>495</v>
      </c>
      <c r="N613" s="24" t="s">
        <v>560</v>
      </c>
      <c r="O613" s="28">
        <f t="shared" si="84"/>
        <v>372360</v>
      </c>
      <c r="P613" s="30">
        <v>372360</v>
      </c>
      <c r="Q613" s="14"/>
      <c r="R613" s="14"/>
      <c r="S613" s="14"/>
      <c r="T613" s="31" t="s">
        <v>580</v>
      </c>
      <c r="U613" s="205">
        <v>10</v>
      </c>
      <c r="V613" s="33">
        <v>165</v>
      </c>
      <c r="W613" s="33">
        <v>139</v>
      </c>
      <c r="X613" s="36">
        <v>304</v>
      </c>
    </row>
    <row r="614" spans="2:24" ht="29.25" customHeight="1" x14ac:dyDescent="0.25">
      <c r="B614" s="215">
        <v>1</v>
      </c>
      <c r="C614" s="8" t="s">
        <v>153</v>
      </c>
      <c r="D614" s="15"/>
      <c r="E614" s="13"/>
      <c r="F614" s="13"/>
      <c r="G614" s="13"/>
      <c r="H614" s="20" t="s">
        <v>42</v>
      </c>
      <c r="I614" s="20" t="s">
        <v>96</v>
      </c>
      <c r="J614" s="20" t="s">
        <v>177</v>
      </c>
      <c r="K614" s="21"/>
      <c r="L614" s="21"/>
      <c r="M614" s="24" t="s">
        <v>496</v>
      </c>
      <c r="N614" s="24" t="s">
        <v>561</v>
      </c>
      <c r="O614" s="28">
        <f t="shared" si="84"/>
        <v>1084111.99</v>
      </c>
      <c r="P614" s="30">
        <v>1084111.99</v>
      </c>
      <c r="Q614" s="14"/>
      <c r="R614" s="14"/>
      <c r="S614" s="14"/>
      <c r="T614" s="31" t="s">
        <v>580</v>
      </c>
      <c r="U614" s="205">
        <v>29.114619999999999</v>
      </c>
      <c r="V614" s="33">
        <v>1098</v>
      </c>
      <c r="W614" s="33">
        <v>1009</v>
      </c>
      <c r="X614" s="36">
        <v>2107</v>
      </c>
    </row>
    <row r="615" spans="2:24" ht="29.25" customHeight="1" x14ac:dyDescent="0.25">
      <c r="B615" s="215">
        <v>1</v>
      </c>
      <c r="C615" s="8" t="s">
        <v>153</v>
      </c>
      <c r="D615" s="15"/>
      <c r="E615" s="13"/>
      <c r="F615" s="13"/>
      <c r="G615" s="13"/>
      <c r="H615" s="20" t="s">
        <v>42</v>
      </c>
      <c r="I615" s="20" t="s">
        <v>96</v>
      </c>
      <c r="J615" s="20" t="s">
        <v>177</v>
      </c>
      <c r="K615" s="21"/>
      <c r="L615" s="21"/>
      <c r="M615" s="24" t="s">
        <v>497</v>
      </c>
      <c r="N615" s="24" t="s">
        <v>562</v>
      </c>
      <c r="O615" s="28">
        <f t="shared" si="84"/>
        <v>186180</v>
      </c>
      <c r="P615" s="30">
        <v>186180</v>
      </c>
      <c r="Q615" s="14"/>
      <c r="R615" s="14"/>
      <c r="S615" s="14"/>
      <c r="T615" s="31" t="s">
        <v>580</v>
      </c>
      <c r="U615" s="205">
        <v>5</v>
      </c>
      <c r="V615" s="33">
        <v>86</v>
      </c>
      <c r="W615" s="33">
        <v>83</v>
      </c>
      <c r="X615" s="36">
        <v>169</v>
      </c>
    </row>
    <row r="616" spans="2:24" ht="29.25" customHeight="1" x14ac:dyDescent="0.25">
      <c r="B616" s="215">
        <v>1</v>
      </c>
      <c r="C616" s="8" t="s">
        <v>153</v>
      </c>
      <c r="D616" s="15"/>
      <c r="E616" s="13"/>
      <c r="F616" s="13"/>
      <c r="G616" s="13"/>
      <c r="H616" s="20" t="s">
        <v>42</v>
      </c>
      <c r="I616" s="20" t="s">
        <v>96</v>
      </c>
      <c r="J616" s="20" t="s">
        <v>177</v>
      </c>
      <c r="K616" s="21"/>
      <c r="L616" s="21"/>
      <c r="M616" s="24" t="s">
        <v>498</v>
      </c>
      <c r="N616" s="24" t="s">
        <v>563</v>
      </c>
      <c r="O616" s="28">
        <f t="shared" si="84"/>
        <v>111708</v>
      </c>
      <c r="P616" s="30">
        <v>111708</v>
      </c>
      <c r="Q616" s="14"/>
      <c r="R616" s="14"/>
      <c r="S616" s="14"/>
      <c r="T616" s="31" t="s">
        <v>580</v>
      </c>
      <c r="U616" s="205">
        <v>3</v>
      </c>
      <c r="V616" s="33">
        <v>499</v>
      </c>
      <c r="W616" s="33">
        <v>532</v>
      </c>
      <c r="X616" s="36">
        <v>1031</v>
      </c>
    </row>
    <row r="617" spans="2:24" ht="29.25" customHeight="1" x14ac:dyDescent="0.25">
      <c r="B617" s="215">
        <v>1</v>
      </c>
      <c r="C617" s="8" t="s">
        <v>153</v>
      </c>
      <c r="D617" s="15"/>
      <c r="E617" s="13"/>
      <c r="F617" s="13"/>
      <c r="G617" s="13"/>
      <c r="H617" s="20" t="s">
        <v>42</v>
      </c>
      <c r="I617" s="20" t="s">
        <v>96</v>
      </c>
      <c r="J617" s="20" t="s">
        <v>177</v>
      </c>
      <c r="K617" s="21"/>
      <c r="L617" s="21"/>
      <c r="M617" s="24" t="s">
        <v>499</v>
      </c>
      <c r="N617" s="24" t="s">
        <v>564</v>
      </c>
      <c r="O617" s="28">
        <f t="shared" si="84"/>
        <v>484068</v>
      </c>
      <c r="P617" s="30">
        <v>484068</v>
      </c>
      <c r="Q617" s="14"/>
      <c r="R617" s="14"/>
      <c r="S617" s="14"/>
      <c r="T617" s="31" t="s">
        <v>580</v>
      </c>
      <c r="U617" s="205">
        <v>13</v>
      </c>
      <c r="V617" s="33">
        <v>150</v>
      </c>
      <c r="W617" s="33">
        <v>193</v>
      </c>
      <c r="X617" s="36">
        <v>343</v>
      </c>
    </row>
    <row r="618" spans="2:24" ht="29.25" customHeight="1" x14ac:dyDescent="0.25">
      <c r="B618" s="215">
        <v>1</v>
      </c>
      <c r="C618" s="8" t="s">
        <v>153</v>
      </c>
      <c r="D618" s="15"/>
      <c r="E618" s="13"/>
      <c r="F618" s="13"/>
      <c r="G618" s="13"/>
      <c r="H618" s="20" t="s">
        <v>42</v>
      </c>
      <c r="I618" s="20" t="s">
        <v>96</v>
      </c>
      <c r="J618" s="20" t="s">
        <v>177</v>
      </c>
      <c r="K618" s="21"/>
      <c r="L618" s="21"/>
      <c r="M618" s="24" t="s">
        <v>500</v>
      </c>
      <c r="N618" s="24" t="s">
        <v>565</v>
      </c>
      <c r="O618" s="28">
        <f t="shared" si="84"/>
        <v>484068</v>
      </c>
      <c r="P618" s="30">
        <v>484068</v>
      </c>
      <c r="Q618" s="14"/>
      <c r="R618" s="14"/>
      <c r="S618" s="14"/>
      <c r="T618" s="31" t="s">
        <v>580</v>
      </c>
      <c r="U618" s="205">
        <v>13</v>
      </c>
      <c r="V618" s="33">
        <v>272</v>
      </c>
      <c r="W618" s="33">
        <v>313</v>
      </c>
      <c r="X618" s="36">
        <v>585</v>
      </c>
    </row>
    <row r="619" spans="2:24" ht="29.25" customHeight="1" x14ac:dyDescent="0.25">
      <c r="B619" s="215">
        <v>1</v>
      </c>
      <c r="C619" s="8" t="s">
        <v>153</v>
      </c>
      <c r="D619" s="15"/>
      <c r="E619" s="13"/>
      <c r="F619" s="13"/>
      <c r="G619" s="13"/>
      <c r="H619" s="20" t="s">
        <v>42</v>
      </c>
      <c r="I619" s="20" t="s">
        <v>96</v>
      </c>
      <c r="J619" s="20" t="s">
        <v>177</v>
      </c>
      <c r="K619" s="21"/>
      <c r="L619" s="21"/>
      <c r="M619" s="24" t="s">
        <v>501</v>
      </c>
      <c r="N619" s="24" t="s">
        <v>566</v>
      </c>
      <c r="O619" s="28">
        <f t="shared" si="84"/>
        <v>74472</v>
      </c>
      <c r="P619" s="30">
        <v>74472</v>
      </c>
      <c r="Q619" s="14"/>
      <c r="R619" s="14"/>
      <c r="S619" s="14"/>
      <c r="T619" s="31" t="s">
        <v>580</v>
      </c>
      <c r="U619" s="205">
        <v>2</v>
      </c>
      <c r="V619" s="33">
        <v>1064</v>
      </c>
      <c r="W619" s="33">
        <v>1168</v>
      </c>
      <c r="X619" s="36">
        <v>2232</v>
      </c>
    </row>
    <row r="620" spans="2:24" ht="29.25" customHeight="1" x14ac:dyDescent="0.25">
      <c r="B620" s="215">
        <v>1</v>
      </c>
      <c r="C620" s="8" t="s">
        <v>153</v>
      </c>
      <c r="D620" s="15"/>
      <c r="E620" s="13"/>
      <c r="F620" s="13"/>
      <c r="G620" s="13"/>
      <c r="H620" s="20" t="s">
        <v>42</v>
      </c>
      <c r="I620" s="20" t="s">
        <v>96</v>
      </c>
      <c r="J620" s="20" t="s">
        <v>177</v>
      </c>
      <c r="K620" s="21"/>
      <c r="L620" s="21"/>
      <c r="M620" s="24" t="s">
        <v>502</v>
      </c>
      <c r="N620" s="24" t="s">
        <v>567</v>
      </c>
      <c r="O620" s="28">
        <f t="shared" si="84"/>
        <v>148944</v>
      </c>
      <c r="P620" s="30">
        <v>148944</v>
      </c>
      <c r="Q620" s="14"/>
      <c r="R620" s="14"/>
      <c r="S620" s="14"/>
      <c r="T620" s="31" t="s">
        <v>580</v>
      </c>
      <c r="U620" s="205">
        <v>4</v>
      </c>
      <c r="V620" s="33">
        <v>258</v>
      </c>
      <c r="W620" s="33">
        <v>237</v>
      </c>
      <c r="X620" s="36">
        <v>495</v>
      </c>
    </row>
    <row r="621" spans="2:24" ht="29.25" customHeight="1" x14ac:dyDescent="0.25">
      <c r="B621" s="215">
        <v>1</v>
      </c>
      <c r="C621" s="8" t="s">
        <v>153</v>
      </c>
      <c r="D621" s="15"/>
      <c r="E621" s="13"/>
      <c r="F621" s="13"/>
      <c r="G621" s="13"/>
      <c r="H621" s="20" t="s">
        <v>42</v>
      </c>
      <c r="I621" s="20" t="s">
        <v>96</v>
      </c>
      <c r="J621" s="20" t="s">
        <v>177</v>
      </c>
      <c r="K621" s="21"/>
      <c r="L621" s="21"/>
      <c r="M621" s="24" t="s">
        <v>503</v>
      </c>
      <c r="N621" s="24" t="s">
        <v>568</v>
      </c>
      <c r="O621" s="28">
        <f t="shared" si="84"/>
        <v>148944</v>
      </c>
      <c r="P621" s="30">
        <v>148944</v>
      </c>
      <c r="Q621" s="14"/>
      <c r="R621" s="14"/>
      <c r="S621" s="14"/>
      <c r="T621" s="31" t="s">
        <v>580</v>
      </c>
      <c r="U621" s="205">
        <v>4</v>
      </c>
      <c r="V621" s="33">
        <v>1064</v>
      </c>
      <c r="W621" s="33">
        <v>1168</v>
      </c>
      <c r="X621" s="36">
        <v>2232</v>
      </c>
    </row>
    <row r="622" spans="2:24" ht="29.25" customHeight="1" x14ac:dyDescent="0.25">
      <c r="B622" s="215">
        <v>1</v>
      </c>
      <c r="C622" s="8" t="s">
        <v>153</v>
      </c>
      <c r="D622" s="15"/>
      <c r="E622" s="13"/>
      <c r="F622" s="13"/>
      <c r="G622" s="13"/>
      <c r="H622" s="20" t="s">
        <v>42</v>
      </c>
      <c r="I622" s="20" t="s">
        <v>96</v>
      </c>
      <c r="J622" s="20" t="s">
        <v>177</v>
      </c>
      <c r="K622" s="21"/>
      <c r="L622" s="21"/>
      <c r="M622" s="24" t="s">
        <v>504</v>
      </c>
      <c r="N622" s="24" t="s">
        <v>569</v>
      </c>
      <c r="O622" s="28">
        <f t="shared" si="84"/>
        <v>297888</v>
      </c>
      <c r="P622" s="30">
        <v>297888</v>
      </c>
      <c r="Q622" s="14"/>
      <c r="R622" s="14"/>
      <c r="S622" s="14"/>
      <c r="T622" s="31" t="s">
        <v>580</v>
      </c>
      <c r="U622" s="205">
        <v>8</v>
      </c>
      <c r="V622" s="33">
        <v>1064</v>
      </c>
      <c r="W622" s="33">
        <v>1168</v>
      </c>
      <c r="X622" s="36">
        <v>2232</v>
      </c>
    </row>
    <row r="623" spans="2:24" ht="29.25" customHeight="1" x14ac:dyDescent="0.25">
      <c r="B623" s="215">
        <v>1</v>
      </c>
      <c r="C623" s="8" t="s">
        <v>153</v>
      </c>
      <c r="D623" s="15"/>
      <c r="E623" s="13"/>
      <c r="F623" s="13"/>
      <c r="G623" s="13"/>
      <c r="H623" s="20" t="s">
        <v>42</v>
      </c>
      <c r="I623" s="20" t="s">
        <v>96</v>
      </c>
      <c r="J623" s="20" t="s">
        <v>177</v>
      </c>
      <c r="K623" s="21"/>
      <c r="L623" s="21"/>
      <c r="M623" s="24" t="s">
        <v>505</v>
      </c>
      <c r="N623" s="24" t="s">
        <v>570</v>
      </c>
      <c r="O623" s="28">
        <f t="shared" si="84"/>
        <v>223416</v>
      </c>
      <c r="P623" s="30">
        <v>223416</v>
      </c>
      <c r="Q623" s="14"/>
      <c r="R623" s="14"/>
      <c r="S623" s="14"/>
      <c r="T623" s="31" t="s">
        <v>580</v>
      </c>
      <c r="U623" s="205">
        <v>6</v>
      </c>
      <c r="V623" s="33">
        <v>1064</v>
      </c>
      <c r="W623" s="33">
        <v>1168</v>
      </c>
      <c r="X623" s="36">
        <v>2232</v>
      </c>
    </row>
    <row r="624" spans="2:24" ht="29.25" customHeight="1" x14ac:dyDescent="0.25">
      <c r="B624" s="215">
        <v>1</v>
      </c>
      <c r="C624" s="8" t="s">
        <v>153</v>
      </c>
      <c r="D624" s="15"/>
      <c r="E624" s="13"/>
      <c r="F624" s="13"/>
      <c r="G624" s="13"/>
      <c r="H624" s="20" t="s">
        <v>42</v>
      </c>
      <c r="I624" s="20" t="s">
        <v>96</v>
      </c>
      <c r="J624" s="20" t="s">
        <v>177</v>
      </c>
      <c r="K624" s="21"/>
      <c r="L624" s="21"/>
      <c r="M624" s="24" t="s">
        <v>506</v>
      </c>
      <c r="N624" s="24" t="s">
        <v>571</v>
      </c>
      <c r="O624" s="28">
        <f t="shared" si="84"/>
        <v>148944</v>
      </c>
      <c r="P624" s="30">
        <v>148944</v>
      </c>
      <c r="Q624" s="14"/>
      <c r="R624" s="14"/>
      <c r="S624" s="14"/>
      <c r="T624" s="31" t="s">
        <v>580</v>
      </c>
      <c r="U624" s="205">
        <v>4</v>
      </c>
      <c r="V624" s="33">
        <v>99</v>
      </c>
      <c r="W624" s="33">
        <v>85</v>
      </c>
      <c r="X624" s="36">
        <v>184</v>
      </c>
    </row>
    <row r="625" spans="2:24" ht="29.25" customHeight="1" x14ac:dyDescent="0.25">
      <c r="B625" s="215">
        <v>1</v>
      </c>
      <c r="C625" s="8" t="s">
        <v>153</v>
      </c>
      <c r="D625" s="15"/>
      <c r="E625" s="13"/>
      <c r="F625" s="13"/>
      <c r="G625" s="13"/>
      <c r="H625" s="20" t="s">
        <v>42</v>
      </c>
      <c r="I625" s="20" t="s">
        <v>96</v>
      </c>
      <c r="J625" s="20" t="s">
        <v>177</v>
      </c>
      <c r="K625" s="21"/>
      <c r="L625" s="21"/>
      <c r="M625" s="24" t="s">
        <v>507</v>
      </c>
      <c r="N625" s="24" t="s">
        <v>572</v>
      </c>
      <c r="O625" s="28">
        <f t="shared" si="84"/>
        <v>111708</v>
      </c>
      <c r="P625" s="30">
        <v>111708</v>
      </c>
      <c r="Q625" s="14"/>
      <c r="R625" s="14"/>
      <c r="S625" s="14"/>
      <c r="T625" s="31" t="s">
        <v>580</v>
      </c>
      <c r="U625" s="205">
        <v>3</v>
      </c>
      <c r="V625" s="33">
        <v>112</v>
      </c>
      <c r="W625" s="33">
        <v>117</v>
      </c>
      <c r="X625" s="36">
        <v>229</v>
      </c>
    </row>
    <row r="626" spans="2:24" ht="29.25" customHeight="1" x14ac:dyDescent="0.25">
      <c r="B626" s="215">
        <v>1</v>
      </c>
      <c r="C626" s="8" t="s">
        <v>153</v>
      </c>
      <c r="D626" s="15"/>
      <c r="E626" s="13"/>
      <c r="F626" s="13"/>
      <c r="G626" s="13"/>
      <c r="H626" s="20" t="s">
        <v>42</v>
      </c>
      <c r="I626" s="20" t="s">
        <v>96</v>
      </c>
      <c r="J626" s="20" t="s">
        <v>177</v>
      </c>
      <c r="K626" s="21"/>
      <c r="L626" s="21"/>
      <c r="M626" s="24" t="s">
        <v>508</v>
      </c>
      <c r="N626" s="24" t="s">
        <v>578</v>
      </c>
      <c r="O626" s="28">
        <f t="shared" si="84"/>
        <v>111708</v>
      </c>
      <c r="P626" s="30">
        <v>111708</v>
      </c>
      <c r="Q626" s="14"/>
      <c r="R626" s="14"/>
      <c r="S626" s="14"/>
      <c r="T626" s="31" t="s">
        <v>580</v>
      </c>
      <c r="U626" s="205">
        <v>3</v>
      </c>
      <c r="V626" s="33">
        <v>3010</v>
      </c>
      <c r="W626" s="33">
        <v>3291</v>
      </c>
      <c r="X626" s="36">
        <v>6301</v>
      </c>
    </row>
    <row r="627" spans="2:24" ht="29.25" customHeight="1" x14ac:dyDescent="0.25">
      <c r="B627" s="215">
        <v>1</v>
      </c>
      <c r="C627" s="8" t="s">
        <v>153</v>
      </c>
      <c r="D627" s="15"/>
      <c r="E627" s="13"/>
      <c r="F627" s="13"/>
      <c r="G627" s="13"/>
      <c r="H627" s="20" t="s">
        <v>42</v>
      </c>
      <c r="I627" s="20" t="s">
        <v>96</v>
      </c>
      <c r="J627" s="20" t="s">
        <v>177</v>
      </c>
      <c r="K627" s="21"/>
      <c r="L627" s="21"/>
      <c r="M627" s="24" t="s">
        <v>509</v>
      </c>
      <c r="N627" s="24" t="s">
        <v>579</v>
      </c>
      <c r="O627" s="28">
        <f t="shared" si="84"/>
        <v>111708</v>
      </c>
      <c r="P627" s="30">
        <v>111708</v>
      </c>
      <c r="Q627" s="14"/>
      <c r="R627" s="14"/>
      <c r="S627" s="14"/>
      <c r="T627" s="31" t="s">
        <v>580</v>
      </c>
      <c r="U627" s="205">
        <v>3</v>
      </c>
      <c r="V627" s="33">
        <v>3010</v>
      </c>
      <c r="W627" s="33">
        <v>3291</v>
      </c>
      <c r="X627" s="36">
        <v>6301</v>
      </c>
    </row>
    <row r="628" spans="2:24" ht="29.25" customHeight="1" x14ac:dyDescent="0.25">
      <c r="B628" s="215">
        <v>1</v>
      </c>
      <c r="C628" s="8" t="s">
        <v>153</v>
      </c>
      <c r="D628" s="15"/>
      <c r="E628" s="13"/>
      <c r="F628" s="13"/>
      <c r="G628" s="13"/>
      <c r="H628" s="20" t="s">
        <v>42</v>
      </c>
      <c r="I628" s="20" t="s">
        <v>96</v>
      </c>
      <c r="J628" s="20" t="s">
        <v>177</v>
      </c>
      <c r="K628" s="21"/>
      <c r="L628" s="21"/>
      <c r="M628" s="24" t="s">
        <v>510</v>
      </c>
      <c r="N628" s="24" t="s">
        <v>574</v>
      </c>
      <c r="O628" s="28">
        <f t="shared" si="84"/>
        <v>148944</v>
      </c>
      <c r="P628" s="30">
        <v>148944</v>
      </c>
      <c r="Q628" s="14"/>
      <c r="R628" s="14"/>
      <c r="S628" s="14"/>
      <c r="T628" s="31" t="s">
        <v>580</v>
      </c>
      <c r="U628" s="205">
        <v>4</v>
      </c>
      <c r="V628" s="33">
        <v>3336</v>
      </c>
      <c r="W628" s="33">
        <v>3629</v>
      </c>
      <c r="X628" s="36">
        <v>6965</v>
      </c>
    </row>
    <row r="629" spans="2:24" ht="29.25" customHeight="1" x14ac:dyDescent="0.25">
      <c r="B629" s="215">
        <v>1</v>
      </c>
      <c r="C629" s="8" t="s">
        <v>153</v>
      </c>
      <c r="D629" s="15"/>
      <c r="E629" s="13"/>
      <c r="F629" s="13"/>
      <c r="G629" s="13"/>
      <c r="H629" s="20" t="s">
        <v>42</v>
      </c>
      <c r="I629" s="20" t="s">
        <v>96</v>
      </c>
      <c r="J629" s="20" t="s">
        <v>177</v>
      </c>
      <c r="K629" s="21"/>
      <c r="L629" s="21"/>
      <c r="M629" s="24" t="s">
        <v>511</v>
      </c>
      <c r="N629" s="24" t="s">
        <v>573</v>
      </c>
      <c r="O629" s="28">
        <f t="shared" si="84"/>
        <v>148944</v>
      </c>
      <c r="P629" s="30">
        <v>148944</v>
      </c>
      <c r="Q629" s="14"/>
      <c r="R629" s="14"/>
      <c r="S629" s="14"/>
      <c r="T629" s="31" t="s">
        <v>580</v>
      </c>
      <c r="U629" s="205">
        <v>4</v>
      </c>
      <c r="V629" s="33">
        <v>86</v>
      </c>
      <c r="W629" s="33">
        <v>83</v>
      </c>
      <c r="X629" s="36">
        <v>169</v>
      </c>
    </row>
    <row r="630" spans="2:24" ht="29.25" customHeight="1" x14ac:dyDescent="0.25">
      <c r="B630" s="215">
        <v>1</v>
      </c>
      <c r="C630" s="8" t="s">
        <v>153</v>
      </c>
      <c r="D630" s="15"/>
      <c r="E630" s="13"/>
      <c r="F630" s="13"/>
      <c r="G630" s="13"/>
      <c r="H630" s="20" t="s">
        <v>42</v>
      </c>
      <c r="I630" s="20" t="s">
        <v>96</v>
      </c>
      <c r="J630" s="20" t="s">
        <v>177</v>
      </c>
      <c r="K630" s="21"/>
      <c r="L630" s="21"/>
      <c r="M630" s="24" t="s">
        <v>512</v>
      </c>
      <c r="N630" s="24" t="s">
        <v>575</v>
      </c>
      <c r="O630" s="28">
        <f t="shared" si="84"/>
        <v>74472</v>
      </c>
      <c r="P630" s="30">
        <v>74472</v>
      </c>
      <c r="Q630" s="14"/>
      <c r="R630" s="14"/>
      <c r="S630" s="14"/>
      <c r="T630" s="31" t="s">
        <v>580</v>
      </c>
      <c r="U630" s="205">
        <v>2</v>
      </c>
      <c r="V630" s="33">
        <v>86</v>
      </c>
      <c r="W630" s="33">
        <v>83</v>
      </c>
      <c r="X630" s="36">
        <v>169</v>
      </c>
    </row>
    <row r="631" spans="2:24" ht="29.25" customHeight="1" x14ac:dyDescent="0.25">
      <c r="B631" s="215">
        <v>1</v>
      </c>
      <c r="C631" s="8" t="s">
        <v>153</v>
      </c>
      <c r="D631" s="15"/>
      <c r="E631" s="13"/>
      <c r="F631" s="13"/>
      <c r="G631" s="13"/>
      <c r="H631" s="20" t="s">
        <v>42</v>
      </c>
      <c r="I631" s="20" t="s">
        <v>96</v>
      </c>
      <c r="J631" s="20" t="s">
        <v>177</v>
      </c>
      <c r="K631" s="21"/>
      <c r="L631" s="21"/>
      <c r="M631" s="24" t="s">
        <v>513</v>
      </c>
      <c r="N631" s="24" t="s">
        <v>576</v>
      </c>
      <c r="O631" s="28">
        <f t="shared" si="84"/>
        <v>74472</v>
      </c>
      <c r="P631" s="30">
        <v>74472</v>
      </c>
      <c r="Q631" s="14"/>
      <c r="R631" s="14"/>
      <c r="S631" s="14"/>
      <c r="T631" s="31" t="s">
        <v>580</v>
      </c>
      <c r="U631" s="205">
        <v>2</v>
      </c>
      <c r="V631" s="33">
        <v>86</v>
      </c>
      <c r="W631" s="33">
        <v>105</v>
      </c>
      <c r="X631" s="36">
        <v>191</v>
      </c>
    </row>
    <row r="632" spans="2:24" ht="29.25" customHeight="1" x14ac:dyDescent="0.25">
      <c r="B632" s="215">
        <v>1</v>
      </c>
      <c r="C632" s="8" t="s">
        <v>153</v>
      </c>
      <c r="D632" s="15"/>
      <c r="E632" s="13"/>
      <c r="F632" s="13"/>
      <c r="G632" s="13"/>
      <c r="H632" s="20" t="s">
        <v>42</v>
      </c>
      <c r="I632" s="20" t="s">
        <v>96</v>
      </c>
      <c r="J632" s="20" t="s">
        <v>177</v>
      </c>
      <c r="K632" s="21"/>
      <c r="L632" s="21"/>
      <c r="M632" s="24" t="s">
        <v>514</v>
      </c>
      <c r="N632" s="24" t="s">
        <v>577</v>
      </c>
      <c r="O632" s="28">
        <f t="shared" si="84"/>
        <v>148944</v>
      </c>
      <c r="P632" s="30">
        <v>148944</v>
      </c>
      <c r="Q632" s="14"/>
      <c r="R632" s="14"/>
      <c r="S632" s="14"/>
      <c r="T632" s="31" t="s">
        <v>580</v>
      </c>
      <c r="U632" s="205">
        <v>4</v>
      </c>
      <c r="V632" s="33">
        <v>308</v>
      </c>
      <c r="W632" s="33">
        <v>349</v>
      </c>
      <c r="X632" s="36">
        <v>657</v>
      </c>
    </row>
    <row r="633" spans="2:24" ht="12" customHeight="1" x14ac:dyDescent="0.25">
      <c r="D633" s="15"/>
      <c r="E633" s="13"/>
      <c r="F633" s="13"/>
      <c r="G633" s="13"/>
      <c r="H633" s="20"/>
      <c r="I633" s="20"/>
      <c r="J633" s="20"/>
      <c r="K633" s="21"/>
      <c r="L633" s="21"/>
      <c r="M633" s="24"/>
      <c r="N633" s="24"/>
      <c r="O633" s="29"/>
      <c r="P633" s="30"/>
      <c r="Q633" s="14"/>
      <c r="R633" s="14"/>
      <c r="S633" s="14"/>
      <c r="T633" s="31"/>
      <c r="U633" s="178"/>
      <c r="V633" s="205"/>
      <c r="W633" s="205"/>
      <c r="X633" s="207"/>
    </row>
    <row r="634" spans="2:24" ht="36.75" customHeight="1" x14ac:dyDescent="0.25">
      <c r="D634" s="43"/>
      <c r="E634" s="44"/>
      <c r="F634" s="44"/>
      <c r="G634" s="44"/>
      <c r="H634" s="44"/>
      <c r="I634" s="45"/>
      <c r="J634" s="46"/>
      <c r="K634" s="46"/>
      <c r="L634" s="46"/>
      <c r="M634" s="46" t="s">
        <v>586</v>
      </c>
      <c r="N634" s="46"/>
      <c r="O634" s="47">
        <f>O635+O640+O652</f>
        <v>11793673</v>
      </c>
      <c r="P634" s="47">
        <f>P635+P640+P652</f>
        <v>11793673</v>
      </c>
      <c r="Q634" s="48"/>
      <c r="R634" s="48"/>
      <c r="S634" s="48"/>
      <c r="T634" s="44"/>
      <c r="U634" s="223"/>
      <c r="V634" s="185"/>
      <c r="W634" s="185"/>
      <c r="X634" s="186"/>
    </row>
    <row r="635" spans="2:24" ht="29.25" customHeight="1" x14ac:dyDescent="0.25">
      <c r="D635" s="127"/>
      <c r="E635" s="117"/>
      <c r="F635" s="117"/>
      <c r="G635" s="117"/>
      <c r="H635" s="117"/>
      <c r="I635" s="128"/>
      <c r="J635" s="86"/>
      <c r="K635" s="86"/>
      <c r="L635" s="86"/>
      <c r="M635" s="86" t="s">
        <v>345</v>
      </c>
      <c r="N635" s="86"/>
      <c r="O635" s="129">
        <f>SUM(O636:O638)</f>
        <v>1761224.34</v>
      </c>
      <c r="P635" s="129">
        <f>SUM(P636:P638)</f>
        <v>1761224.34</v>
      </c>
      <c r="Q635" s="116"/>
      <c r="R635" s="116"/>
      <c r="S635" s="116"/>
      <c r="T635" s="117"/>
      <c r="U635" s="176"/>
      <c r="V635" s="190"/>
      <c r="W635" s="190"/>
      <c r="X635" s="191"/>
    </row>
    <row r="636" spans="2:24" ht="29.25" customHeight="1" x14ac:dyDescent="0.25">
      <c r="B636" s="215">
        <v>1</v>
      </c>
      <c r="C636" s="8" t="s">
        <v>347</v>
      </c>
      <c r="D636" s="15"/>
      <c r="E636" s="13"/>
      <c r="F636" s="13"/>
      <c r="G636" s="13"/>
      <c r="H636" s="20" t="s">
        <v>42</v>
      </c>
      <c r="I636" s="20" t="s">
        <v>96</v>
      </c>
      <c r="J636" s="103" t="s">
        <v>93</v>
      </c>
      <c r="K636" s="21"/>
      <c r="L636" s="21"/>
      <c r="M636" s="24" t="s">
        <v>346</v>
      </c>
      <c r="N636" s="24" t="s">
        <v>336</v>
      </c>
      <c r="O636" s="28">
        <f t="shared" ref="O636:O650" si="85">P636</f>
        <v>587074.78</v>
      </c>
      <c r="P636" s="30">
        <v>587074.78</v>
      </c>
      <c r="Q636" s="14"/>
      <c r="R636" s="14"/>
      <c r="S636" s="14"/>
      <c r="T636" s="31" t="s">
        <v>344</v>
      </c>
      <c r="U636" s="205">
        <v>1</v>
      </c>
      <c r="V636" s="33">
        <v>2181</v>
      </c>
      <c r="W636" s="33">
        <v>2249</v>
      </c>
      <c r="X636" s="36">
        <f>W636+V636</f>
        <v>4430</v>
      </c>
    </row>
    <row r="637" spans="2:24" ht="29.25" customHeight="1" x14ac:dyDescent="0.25">
      <c r="B637" s="215">
        <v>1</v>
      </c>
      <c r="C637" s="8" t="s">
        <v>347</v>
      </c>
      <c r="D637" s="15"/>
      <c r="E637" s="13"/>
      <c r="F637" s="13"/>
      <c r="G637" s="13"/>
      <c r="H637" s="20" t="s">
        <v>42</v>
      </c>
      <c r="I637" s="20" t="s">
        <v>96</v>
      </c>
      <c r="J637" s="103" t="s">
        <v>93</v>
      </c>
      <c r="K637" s="21"/>
      <c r="L637" s="21"/>
      <c r="M637" s="24" t="s">
        <v>346</v>
      </c>
      <c r="N637" s="24" t="s">
        <v>338</v>
      </c>
      <c r="O637" s="28">
        <f t="shared" si="85"/>
        <v>587074.78</v>
      </c>
      <c r="P637" s="30">
        <v>587074.78</v>
      </c>
      <c r="Q637" s="14"/>
      <c r="R637" s="14"/>
      <c r="S637" s="14"/>
      <c r="T637" s="31" t="s">
        <v>344</v>
      </c>
      <c r="U637" s="205">
        <v>1</v>
      </c>
      <c r="V637" s="33">
        <v>0</v>
      </c>
      <c r="W637" s="33">
        <v>0</v>
      </c>
      <c r="X637" s="36">
        <f t="shared" ref="X637:X638" si="86">W637+V637</f>
        <v>0</v>
      </c>
    </row>
    <row r="638" spans="2:24" ht="29.25" customHeight="1" x14ac:dyDescent="0.25">
      <c r="B638" s="215">
        <v>1</v>
      </c>
      <c r="C638" s="8" t="s">
        <v>347</v>
      </c>
      <c r="D638" s="15"/>
      <c r="E638" s="13"/>
      <c r="F638" s="13"/>
      <c r="G638" s="13"/>
      <c r="H638" s="20" t="s">
        <v>42</v>
      </c>
      <c r="I638" s="20" t="s">
        <v>96</v>
      </c>
      <c r="J638" s="103" t="s">
        <v>93</v>
      </c>
      <c r="K638" s="21"/>
      <c r="L638" s="21"/>
      <c r="M638" s="24" t="s">
        <v>346</v>
      </c>
      <c r="N638" s="24" t="s">
        <v>337</v>
      </c>
      <c r="O638" s="28">
        <f t="shared" si="85"/>
        <v>587074.78</v>
      </c>
      <c r="P638" s="30">
        <v>587074.78</v>
      </c>
      <c r="Q638" s="14"/>
      <c r="R638" s="14"/>
      <c r="S638" s="14"/>
      <c r="T638" s="31" t="s">
        <v>344</v>
      </c>
      <c r="U638" s="205">
        <v>1</v>
      </c>
      <c r="V638" s="33">
        <v>378</v>
      </c>
      <c r="W638" s="33">
        <v>441</v>
      </c>
      <c r="X638" s="36">
        <f t="shared" si="86"/>
        <v>819</v>
      </c>
    </row>
    <row r="639" spans="2:24" ht="29.25" customHeight="1" x14ac:dyDescent="0.25">
      <c r="D639" s="15"/>
      <c r="E639" s="13"/>
      <c r="F639" s="13"/>
      <c r="G639" s="13"/>
      <c r="H639" s="20"/>
      <c r="I639" s="20"/>
      <c r="J639" s="20"/>
      <c r="K639" s="21"/>
      <c r="L639" s="21"/>
      <c r="M639" s="24"/>
      <c r="N639" s="24"/>
      <c r="O639" s="29"/>
      <c r="P639" s="30"/>
      <c r="Q639" s="14"/>
      <c r="R639" s="14"/>
      <c r="S639" s="14"/>
      <c r="T639" s="31"/>
      <c r="U639" s="178"/>
      <c r="V639" s="205"/>
      <c r="W639" s="205"/>
      <c r="X639" s="207"/>
    </row>
    <row r="640" spans="2:24" ht="29.25" customHeight="1" x14ac:dyDescent="0.25">
      <c r="D640" s="127"/>
      <c r="E640" s="117"/>
      <c r="F640" s="117"/>
      <c r="G640" s="117"/>
      <c r="H640" s="117"/>
      <c r="I640" s="128"/>
      <c r="J640" s="86"/>
      <c r="K640" s="86"/>
      <c r="L640" s="86"/>
      <c r="M640" s="86" t="s">
        <v>363</v>
      </c>
      <c r="N640" s="86"/>
      <c r="O640" s="129">
        <f>SUM(O641:O651)</f>
        <v>2961224.3</v>
      </c>
      <c r="P640" s="129">
        <f>SUM(P641:P651)</f>
        <v>2961224.3</v>
      </c>
      <c r="Q640" s="116"/>
      <c r="R640" s="116"/>
      <c r="S640" s="116"/>
      <c r="T640" s="117"/>
      <c r="U640" s="176"/>
      <c r="V640" s="190"/>
      <c r="W640" s="190"/>
      <c r="X640" s="191"/>
    </row>
    <row r="641" spans="2:25" ht="29.25" customHeight="1" x14ac:dyDescent="0.25">
      <c r="B641" s="215">
        <v>1</v>
      </c>
      <c r="C641" s="8" t="s">
        <v>347</v>
      </c>
      <c r="D641" s="101"/>
      <c r="E641" s="102"/>
      <c r="F641" s="102"/>
      <c r="G641" s="102"/>
      <c r="H641" s="20" t="s">
        <v>42</v>
      </c>
      <c r="I641" s="20" t="s">
        <v>96</v>
      </c>
      <c r="J641" s="103" t="s">
        <v>93</v>
      </c>
      <c r="K641" s="104"/>
      <c r="L641" s="104"/>
      <c r="M641" s="105" t="s">
        <v>348</v>
      </c>
      <c r="N641" s="105" t="s">
        <v>352</v>
      </c>
      <c r="O641" s="28">
        <f t="shared" si="85"/>
        <v>1261224.3</v>
      </c>
      <c r="P641" s="107">
        <v>1261224.3</v>
      </c>
      <c r="Q641" s="108"/>
      <c r="R641" s="108"/>
      <c r="S641" s="108"/>
      <c r="T641" s="109" t="s">
        <v>322</v>
      </c>
      <c r="U641" s="230">
        <v>1</v>
      </c>
      <c r="V641" s="202">
        <v>25</v>
      </c>
      <c r="W641" s="202">
        <v>25</v>
      </c>
      <c r="X641" s="207">
        <f t="shared" ref="X641:X650" si="87">W641+V641</f>
        <v>50</v>
      </c>
      <c r="Y641" s="130"/>
    </row>
    <row r="642" spans="2:25" ht="29.25" customHeight="1" x14ac:dyDescent="0.25">
      <c r="B642" s="215">
        <v>1</v>
      </c>
      <c r="C642" s="8" t="s">
        <v>347</v>
      </c>
      <c r="D642" s="101"/>
      <c r="E642" s="102"/>
      <c r="F642" s="102"/>
      <c r="G642" s="102"/>
      <c r="H642" s="20" t="s">
        <v>42</v>
      </c>
      <c r="I642" s="20" t="s">
        <v>21</v>
      </c>
      <c r="J642" s="103" t="s">
        <v>93</v>
      </c>
      <c r="K642" s="104"/>
      <c r="L642" s="104"/>
      <c r="M642" s="105" t="s">
        <v>349</v>
      </c>
      <c r="N642" s="105" t="s">
        <v>353</v>
      </c>
      <c r="O642" s="28">
        <f t="shared" si="85"/>
        <v>40000</v>
      </c>
      <c r="P642" s="107">
        <v>40000</v>
      </c>
      <c r="Q642" s="108"/>
      <c r="R642" s="108"/>
      <c r="S642" s="108"/>
      <c r="T642" s="109" t="s">
        <v>362</v>
      </c>
      <c r="U642" s="230">
        <v>5</v>
      </c>
      <c r="V642" s="110">
        <v>4</v>
      </c>
      <c r="W642" s="110">
        <v>3</v>
      </c>
      <c r="X642" s="36">
        <f t="shared" si="87"/>
        <v>7</v>
      </c>
    </row>
    <row r="643" spans="2:25" ht="29.25" customHeight="1" x14ac:dyDescent="0.25">
      <c r="B643" s="215">
        <v>1</v>
      </c>
      <c r="C643" s="8" t="s">
        <v>347</v>
      </c>
      <c r="D643" s="101"/>
      <c r="E643" s="102"/>
      <c r="F643" s="102"/>
      <c r="G643" s="102"/>
      <c r="H643" s="20" t="s">
        <v>42</v>
      </c>
      <c r="I643" s="20" t="s">
        <v>21</v>
      </c>
      <c r="J643" s="103" t="s">
        <v>93</v>
      </c>
      <c r="K643" s="104"/>
      <c r="L643" s="104"/>
      <c r="M643" s="105" t="s">
        <v>349</v>
      </c>
      <c r="N643" s="105" t="s">
        <v>354</v>
      </c>
      <c r="O643" s="28">
        <f t="shared" si="85"/>
        <v>40000</v>
      </c>
      <c r="P643" s="107">
        <v>40000</v>
      </c>
      <c r="Q643" s="108"/>
      <c r="R643" s="108"/>
      <c r="S643" s="108"/>
      <c r="T643" s="109" t="s">
        <v>362</v>
      </c>
      <c r="U643" s="230">
        <v>5</v>
      </c>
      <c r="V643" s="110">
        <v>3</v>
      </c>
      <c r="W643" s="110">
        <v>4</v>
      </c>
      <c r="X643" s="36">
        <f t="shared" si="87"/>
        <v>7</v>
      </c>
    </row>
    <row r="644" spans="2:25" ht="29.25" customHeight="1" x14ac:dyDescent="0.25">
      <c r="B644" s="215">
        <v>1</v>
      </c>
      <c r="C644" s="8" t="s">
        <v>347</v>
      </c>
      <c r="D644" s="101"/>
      <c r="E644" s="102"/>
      <c r="F644" s="102"/>
      <c r="G644" s="102"/>
      <c r="H644" s="20" t="s">
        <v>42</v>
      </c>
      <c r="I644" s="20" t="s">
        <v>21</v>
      </c>
      <c r="J644" s="103" t="s">
        <v>93</v>
      </c>
      <c r="K644" s="104"/>
      <c r="L644" s="104"/>
      <c r="M644" s="105" t="s">
        <v>349</v>
      </c>
      <c r="N644" s="105" t="s">
        <v>355</v>
      </c>
      <c r="O644" s="28">
        <f t="shared" si="85"/>
        <v>40000</v>
      </c>
      <c r="P644" s="107">
        <v>40000</v>
      </c>
      <c r="Q644" s="108"/>
      <c r="R644" s="108"/>
      <c r="S644" s="108"/>
      <c r="T644" s="109" t="s">
        <v>362</v>
      </c>
      <c r="U644" s="230">
        <v>5</v>
      </c>
      <c r="V644" s="110">
        <v>4</v>
      </c>
      <c r="W644" s="110">
        <v>3</v>
      </c>
      <c r="X644" s="36">
        <f t="shared" si="87"/>
        <v>7</v>
      </c>
    </row>
    <row r="645" spans="2:25" ht="29.25" customHeight="1" x14ac:dyDescent="0.25">
      <c r="B645" s="215">
        <v>1</v>
      </c>
      <c r="C645" s="8" t="s">
        <v>347</v>
      </c>
      <c r="D645" s="101"/>
      <c r="E645" s="102"/>
      <c r="F645" s="102"/>
      <c r="G645" s="102"/>
      <c r="H645" s="20" t="s">
        <v>42</v>
      </c>
      <c r="I645" s="20" t="s">
        <v>21</v>
      </c>
      <c r="J645" s="103" t="s">
        <v>93</v>
      </c>
      <c r="K645" s="104"/>
      <c r="L645" s="104"/>
      <c r="M645" s="105" t="s">
        <v>349</v>
      </c>
      <c r="N645" s="105" t="s">
        <v>356</v>
      </c>
      <c r="O645" s="28">
        <f t="shared" si="85"/>
        <v>40000</v>
      </c>
      <c r="P645" s="107">
        <v>40000</v>
      </c>
      <c r="Q645" s="108"/>
      <c r="R645" s="108"/>
      <c r="S645" s="108"/>
      <c r="T645" s="109" t="s">
        <v>362</v>
      </c>
      <c r="U645" s="230">
        <v>5</v>
      </c>
      <c r="V645" s="110">
        <v>3</v>
      </c>
      <c r="W645" s="110">
        <v>4</v>
      </c>
      <c r="X645" s="36">
        <f t="shared" si="87"/>
        <v>7</v>
      </c>
    </row>
    <row r="646" spans="2:25" ht="29.25" customHeight="1" x14ac:dyDescent="0.25">
      <c r="B646" s="215">
        <v>1</v>
      </c>
      <c r="C646" s="8" t="s">
        <v>347</v>
      </c>
      <c r="D646" s="101"/>
      <c r="E646" s="102"/>
      <c r="F646" s="102"/>
      <c r="G646" s="102"/>
      <c r="H646" s="20" t="s">
        <v>42</v>
      </c>
      <c r="I646" s="20" t="s">
        <v>21</v>
      </c>
      <c r="J646" s="103" t="s">
        <v>93</v>
      </c>
      <c r="K646" s="104"/>
      <c r="L646" s="104"/>
      <c r="M646" s="105" t="s">
        <v>349</v>
      </c>
      <c r="N646" s="105" t="s">
        <v>357</v>
      </c>
      <c r="O646" s="28">
        <f t="shared" si="85"/>
        <v>40000</v>
      </c>
      <c r="P646" s="107">
        <v>40000</v>
      </c>
      <c r="Q646" s="108"/>
      <c r="R646" s="108"/>
      <c r="S646" s="108"/>
      <c r="T646" s="109" t="s">
        <v>362</v>
      </c>
      <c r="U646" s="230">
        <v>5</v>
      </c>
      <c r="V646" s="110">
        <v>4</v>
      </c>
      <c r="W646" s="110">
        <v>3</v>
      </c>
      <c r="X646" s="36">
        <f t="shared" si="87"/>
        <v>7</v>
      </c>
    </row>
    <row r="647" spans="2:25" ht="29.25" customHeight="1" x14ac:dyDescent="0.25">
      <c r="B647" s="215">
        <v>1</v>
      </c>
      <c r="C647" s="8" t="s">
        <v>347</v>
      </c>
      <c r="D647" s="101"/>
      <c r="E647" s="102"/>
      <c r="F647" s="102"/>
      <c r="G647" s="102"/>
      <c r="H647" s="20" t="s">
        <v>42</v>
      </c>
      <c r="I647" s="20" t="s">
        <v>21</v>
      </c>
      <c r="J647" s="103" t="s">
        <v>93</v>
      </c>
      <c r="K647" s="104"/>
      <c r="L647" s="104"/>
      <c r="M647" s="105" t="s">
        <v>350</v>
      </c>
      <c r="N647" s="105" t="s">
        <v>358</v>
      </c>
      <c r="O647" s="28">
        <f t="shared" si="85"/>
        <v>400000</v>
      </c>
      <c r="P647" s="107">
        <v>400000</v>
      </c>
      <c r="Q647" s="108"/>
      <c r="R647" s="108"/>
      <c r="S647" s="108"/>
      <c r="T647" s="109" t="s">
        <v>332</v>
      </c>
      <c r="U647" s="230">
        <v>1</v>
      </c>
      <c r="V647" s="110">
        <v>12</v>
      </c>
      <c r="W647" s="110">
        <v>5</v>
      </c>
      <c r="X647" s="36">
        <f t="shared" si="87"/>
        <v>17</v>
      </c>
    </row>
    <row r="648" spans="2:25" ht="29.25" customHeight="1" x14ac:dyDescent="0.25">
      <c r="B648" s="215">
        <v>1</v>
      </c>
      <c r="C648" s="8" t="s">
        <v>347</v>
      </c>
      <c r="D648" s="101"/>
      <c r="E648" s="102"/>
      <c r="F648" s="102"/>
      <c r="G648" s="102"/>
      <c r="H648" s="20" t="s">
        <v>42</v>
      </c>
      <c r="I648" s="20" t="s">
        <v>21</v>
      </c>
      <c r="J648" s="103" t="s">
        <v>93</v>
      </c>
      <c r="K648" s="104"/>
      <c r="L648" s="104"/>
      <c r="M648" s="105" t="s">
        <v>350</v>
      </c>
      <c r="N648" s="105" t="s">
        <v>359</v>
      </c>
      <c r="O648" s="28">
        <f t="shared" si="85"/>
        <v>600000</v>
      </c>
      <c r="P648" s="107">
        <v>600000</v>
      </c>
      <c r="Q648" s="108"/>
      <c r="R648" s="108"/>
      <c r="S648" s="108"/>
      <c r="T648" s="109" t="s">
        <v>332</v>
      </c>
      <c r="U648" s="230">
        <v>1</v>
      </c>
      <c r="V648" s="110">
        <v>15</v>
      </c>
      <c r="W648" s="110">
        <v>5</v>
      </c>
      <c r="X648" s="36">
        <f t="shared" si="87"/>
        <v>20</v>
      </c>
    </row>
    <row r="649" spans="2:25" ht="29.25" customHeight="1" x14ac:dyDescent="0.25">
      <c r="B649" s="215">
        <v>1</v>
      </c>
      <c r="C649" s="8" t="s">
        <v>347</v>
      </c>
      <c r="D649" s="101"/>
      <c r="E649" s="102"/>
      <c r="F649" s="102"/>
      <c r="G649" s="102"/>
      <c r="H649" s="20" t="s">
        <v>42</v>
      </c>
      <c r="I649" s="20" t="s">
        <v>21</v>
      </c>
      <c r="J649" s="103" t="s">
        <v>93</v>
      </c>
      <c r="K649" s="104"/>
      <c r="L649" s="104"/>
      <c r="M649" s="105" t="s">
        <v>351</v>
      </c>
      <c r="N649" s="105" t="s">
        <v>360</v>
      </c>
      <c r="O649" s="28">
        <f t="shared" si="85"/>
        <v>250000</v>
      </c>
      <c r="P649" s="107">
        <v>250000</v>
      </c>
      <c r="Q649" s="108"/>
      <c r="R649" s="108"/>
      <c r="S649" s="108"/>
      <c r="T649" s="109" t="s">
        <v>331</v>
      </c>
      <c r="U649" s="230">
        <v>1</v>
      </c>
      <c r="V649" s="110">
        <v>3</v>
      </c>
      <c r="W649" s="110">
        <v>3</v>
      </c>
      <c r="X649" s="36">
        <f t="shared" si="87"/>
        <v>6</v>
      </c>
    </row>
    <row r="650" spans="2:25" ht="29.25" customHeight="1" x14ac:dyDescent="0.25">
      <c r="B650" s="215">
        <v>1</v>
      </c>
      <c r="C650" s="8" t="s">
        <v>347</v>
      </c>
      <c r="D650" s="101"/>
      <c r="E650" s="102"/>
      <c r="F650" s="102"/>
      <c r="G650" s="102"/>
      <c r="H650" s="20" t="s">
        <v>42</v>
      </c>
      <c r="I650" s="20" t="s">
        <v>21</v>
      </c>
      <c r="J650" s="103" t="s">
        <v>93</v>
      </c>
      <c r="K650" s="104"/>
      <c r="L650" s="104"/>
      <c r="M650" s="105" t="s">
        <v>351</v>
      </c>
      <c r="N650" s="105" t="s">
        <v>361</v>
      </c>
      <c r="O650" s="28">
        <f t="shared" si="85"/>
        <v>250000</v>
      </c>
      <c r="P650" s="107">
        <v>250000</v>
      </c>
      <c r="Q650" s="108"/>
      <c r="R650" s="108"/>
      <c r="S650" s="108"/>
      <c r="T650" s="109" t="s">
        <v>331</v>
      </c>
      <c r="U650" s="230">
        <v>1</v>
      </c>
      <c r="V650" s="110">
        <v>3</v>
      </c>
      <c r="W650" s="110">
        <v>3</v>
      </c>
      <c r="X650" s="36">
        <f t="shared" si="87"/>
        <v>6</v>
      </c>
    </row>
    <row r="651" spans="2:25" ht="29.25" customHeight="1" x14ac:dyDescent="0.25">
      <c r="D651" s="101"/>
      <c r="E651" s="102"/>
      <c r="F651" s="102"/>
      <c r="G651" s="102"/>
      <c r="H651" s="103"/>
      <c r="I651" s="103"/>
      <c r="J651" s="103"/>
      <c r="K651" s="104"/>
      <c r="L651" s="104"/>
      <c r="M651" s="105"/>
      <c r="N651" s="105"/>
      <c r="O651" s="106"/>
      <c r="P651" s="107"/>
      <c r="Q651" s="108"/>
      <c r="R651" s="108"/>
      <c r="S651" s="108"/>
      <c r="T651" s="109"/>
      <c r="U651" s="220"/>
      <c r="V651" s="202"/>
      <c r="W651" s="202"/>
      <c r="X651" s="203"/>
    </row>
    <row r="652" spans="2:25" ht="29.25" customHeight="1" x14ac:dyDescent="0.25">
      <c r="D652" s="127"/>
      <c r="E652" s="117"/>
      <c r="F652" s="117"/>
      <c r="G652" s="117"/>
      <c r="H652" s="117"/>
      <c r="I652" s="128"/>
      <c r="J652" s="86"/>
      <c r="K652" s="86"/>
      <c r="L652" s="86"/>
      <c r="M652" s="86" t="s">
        <v>581</v>
      </c>
      <c r="N652" s="86"/>
      <c r="O652" s="129">
        <f>SUM(O655:O735)</f>
        <v>7071224.3599999994</v>
      </c>
      <c r="P652" s="129">
        <f>SUM(P655:P735)</f>
        <v>7071224.3599999994</v>
      </c>
      <c r="Q652" s="116"/>
      <c r="R652" s="116"/>
      <c r="S652" s="116"/>
      <c r="T652" s="117"/>
      <c r="U652" s="176"/>
      <c r="V652" s="190"/>
      <c r="W652" s="190"/>
      <c r="X652" s="191"/>
    </row>
    <row r="653" spans="2:25" ht="29.25" customHeight="1" x14ac:dyDescent="0.25">
      <c r="D653" s="101"/>
      <c r="E653" s="102"/>
      <c r="F653" s="102"/>
      <c r="G653" s="102"/>
      <c r="H653" s="103"/>
      <c r="I653" s="103"/>
      <c r="J653" s="103"/>
      <c r="K653" s="104"/>
      <c r="L653" s="104"/>
      <c r="M653" s="105"/>
      <c r="N653" s="105"/>
      <c r="O653" s="106"/>
      <c r="P653" s="107"/>
      <c r="Q653" s="108"/>
      <c r="R653" s="108"/>
      <c r="S653" s="108"/>
      <c r="T653" s="109"/>
      <c r="U653" s="220"/>
      <c r="V653" s="202"/>
      <c r="W653" s="202"/>
      <c r="X653" s="203"/>
    </row>
    <row r="654" spans="2:25" ht="29.25" customHeight="1" x14ac:dyDescent="0.25">
      <c r="D654" s="101"/>
      <c r="E654" s="102"/>
      <c r="F654" s="102"/>
      <c r="G654" s="102"/>
      <c r="H654" s="20" t="s">
        <v>42</v>
      </c>
      <c r="I654" s="20" t="s">
        <v>21</v>
      </c>
      <c r="J654" s="103" t="s">
        <v>93</v>
      </c>
      <c r="K654" s="104"/>
      <c r="L654" s="104"/>
      <c r="M654" s="105" t="s">
        <v>585</v>
      </c>
      <c r="N654" s="105"/>
      <c r="O654" s="28">
        <f t="shared" ref="O654" si="88">P654</f>
        <v>7071224.3600000003</v>
      </c>
      <c r="P654" s="107">
        <v>7071224.3600000003</v>
      </c>
      <c r="Q654" s="108"/>
      <c r="R654" s="108"/>
      <c r="S654" s="108"/>
      <c r="T654" s="109" t="s">
        <v>1015</v>
      </c>
      <c r="U654" s="230">
        <v>1</v>
      </c>
      <c r="V654" s="202"/>
      <c r="W654" s="202"/>
      <c r="X654" s="203"/>
    </row>
    <row r="655" spans="2:25" ht="29.25" customHeight="1" x14ac:dyDescent="0.25">
      <c r="B655" s="215">
        <v>1</v>
      </c>
      <c r="C655" s="8" t="s">
        <v>347</v>
      </c>
      <c r="D655" s="101"/>
      <c r="E655" s="102"/>
      <c r="F655" s="102"/>
      <c r="G655" s="102"/>
      <c r="H655" s="103" t="s">
        <v>42</v>
      </c>
      <c r="I655" s="103" t="s">
        <v>21</v>
      </c>
      <c r="J655" s="103" t="s">
        <v>607</v>
      </c>
      <c r="K655" s="104"/>
      <c r="L655" s="104"/>
      <c r="M655" s="105" t="s">
        <v>606</v>
      </c>
      <c r="N655" s="105" t="s">
        <v>128</v>
      </c>
      <c r="O655" s="28">
        <f t="shared" ref="O655:O720" si="89">P655</f>
        <v>457224.36</v>
      </c>
      <c r="P655" s="107">
        <v>457224.36</v>
      </c>
      <c r="Q655" s="108"/>
      <c r="R655" s="108"/>
      <c r="S655" s="108"/>
      <c r="T655" s="109" t="s">
        <v>621</v>
      </c>
      <c r="U655" s="230">
        <v>1</v>
      </c>
      <c r="V655" s="110">
        <v>10</v>
      </c>
      <c r="W655" s="110">
        <v>10</v>
      </c>
      <c r="X655" s="36">
        <f t="shared" ref="X655:X713" si="90">W655+V655</f>
        <v>20</v>
      </c>
    </row>
    <row r="656" spans="2:25" ht="29.25" customHeight="1" x14ac:dyDescent="0.25">
      <c r="B656" s="215">
        <v>1</v>
      </c>
      <c r="C656" s="8" t="s">
        <v>347</v>
      </c>
      <c r="D656" s="101"/>
      <c r="E656" s="102"/>
      <c r="F656" s="102"/>
      <c r="G656" s="102"/>
      <c r="H656" s="103" t="s">
        <v>42</v>
      </c>
      <c r="I656" s="103" t="s">
        <v>21</v>
      </c>
      <c r="J656" s="103" t="s">
        <v>607</v>
      </c>
      <c r="K656" s="104"/>
      <c r="L656" s="104"/>
      <c r="M656" s="105" t="s">
        <v>608</v>
      </c>
      <c r="N656" s="105" t="s">
        <v>610</v>
      </c>
      <c r="O656" s="28">
        <f t="shared" si="89"/>
        <v>51000</v>
      </c>
      <c r="P656" s="107">
        <v>51000</v>
      </c>
      <c r="Q656" s="108"/>
      <c r="R656" s="108"/>
      <c r="S656" s="108"/>
      <c r="T656" s="109" t="s">
        <v>621</v>
      </c>
      <c r="U656" s="230">
        <v>30</v>
      </c>
      <c r="V656" s="110">
        <v>10</v>
      </c>
      <c r="W656" s="110">
        <v>5</v>
      </c>
      <c r="X656" s="36">
        <f t="shared" si="90"/>
        <v>15</v>
      </c>
    </row>
    <row r="657" spans="2:24" ht="29.25" customHeight="1" x14ac:dyDescent="0.25">
      <c r="B657" s="215">
        <v>1</v>
      </c>
      <c r="C657" s="8" t="s">
        <v>347</v>
      </c>
      <c r="D657" s="101"/>
      <c r="E657" s="102"/>
      <c r="F657" s="102"/>
      <c r="G657" s="102"/>
      <c r="H657" s="103" t="s">
        <v>42</v>
      </c>
      <c r="I657" s="103" t="s">
        <v>21</v>
      </c>
      <c r="J657" s="103" t="s">
        <v>607</v>
      </c>
      <c r="K657" s="104"/>
      <c r="L657" s="104"/>
      <c r="M657" s="105" t="s">
        <v>608</v>
      </c>
      <c r="N657" s="105" t="s">
        <v>611</v>
      </c>
      <c r="O657" s="28">
        <f t="shared" si="89"/>
        <v>51000</v>
      </c>
      <c r="P657" s="107">
        <v>51000</v>
      </c>
      <c r="Q657" s="108"/>
      <c r="R657" s="108"/>
      <c r="S657" s="108"/>
      <c r="T657" s="109" t="s">
        <v>621</v>
      </c>
      <c r="U657" s="230">
        <v>30</v>
      </c>
      <c r="V657" s="110">
        <v>10</v>
      </c>
      <c r="W657" s="110">
        <v>5</v>
      </c>
      <c r="X657" s="36">
        <f t="shared" si="90"/>
        <v>15</v>
      </c>
    </row>
    <row r="658" spans="2:24" ht="29.25" customHeight="1" x14ac:dyDescent="0.25">
      <c r="B658" s="215">
        <v>1</v>
      </c>
      <c r="C658" s="8" t="s">
        <v>347</v>
      </c>
      <c r="D658" s="101"/>
      <c r="E658" s="102"/>
      <c r="F658" s="102"/>
      <c r="G658" s="102"/>
      <c r="H658" s="103" t="s">
        <v>42</v>
      </c>
      <c r="I658" s="103" t="s">
        <v>21</v>
      </c>
      <c r="J658" s="103" t="s">
        <v>607</v>
      </c>
      <c r="K658" s="104"/>
      <c r="L658" s="104"/>
      <c r="M658" s="105" t="s">
        <v>608</v>
      </c>
      <c r="N658" s="105" t="s">
        <v>612</v>
      </c>
      <c r="O658" s="28">
        <f t="shared" si="89"/>
        <v>34000</v>
      </c>
      <c r="P658" s="107">
        <v>34000</v>
      </c>
      <c r="Q658" s="108"/>
      <c r="R658" s="108"/>
      <c r="S658" s="108"/>
      <c r="T658" s="109" t="s">
        <v>621</v>
      </c>
      <c r="U658" s="230">
        <v>20</v>
      </c>
      <c r="V658" s="110">
        <v>7</v>
      </c>
      <c r="W658" s="110">
        <v>3</v>
      </c>
      <c r="X658" s="36">
        <f t="shared" si="90"/>
        <v>10</v>
      </c>
    </row>
    <row r="659" spans="2:24" ht="29.25" customHeight="1" x14ac:dyDescent="0.25">
      <c r="B659" s="215">
        <v>1</v>
      </c>
      <c r="C659" s="8" t="s">
        <v>347</v>
      </c>
      <c r="D659" s="101"/>
      <c r="E659" s="102"/>
      <c r="F659" s="102"/>
      <c r="G659" s="102"/>
      <c r="H659" s="103" t="s">
        <v>42</v>
      </c>
      <c r="I659" s="103" t="s">
        <v>21</v>
      </c>
      <c r="J659" s="103" t="s">
        <v>607</v>
      </c>
      <c r="K659" s="104"/>
      <c r="L659" s="104"/>
      <c r="M659" s="105" t="s">
        <v>608</v>
      </c>
      <c r="N659" s="105" t="s">
        <v>613</v>
      </c>
      <c r="O659" s="28">
        <f t="shared" si="89"/>
        <v>34000</v>
      </c>
      <c r="P659" s="107">
        <v>34000</v>
      </c>
      <c r="Q659" s="108"/>
      <c r="R659" s="108"/>
      <c r="S659" s="108"/>
      <c r="T659" s="109" t="s">
        <v>621</v>
      </c>
      <c r="U659" s="230">
        <v>20</v>
      </c>
      <c r="V659" s="110">
        <v>7</v>
      </c>
      <c r="W659" s="110">
        <v>3</v>
      </c>
      <c r="X659" s="36">
        <f t="shared" si="90"/>
        <v>10</v>
      </c>
    </row>
    <row r="660" spans="2:24" ht="29.25" customHeight="1" x14ac:dyDescent="0.25">
      <c r="B660" s="215">
        <v>1</v>
      </c>
      <c r="C660" s="8" t="s">
        <v>347</v>
      </c>
      <c r="D660" s="101"/>
      <c r="E660" s="102"/>
      <c r="F660" s="102"/>
      <c r="G660" s="102"/>
      <c r="H660" s="103" t="s">
        <v>42</v>
      </c>
      <c r="I660" s="103" t="s">
        <v>21</v>
      </c>
      <c r="J660" s="103" t="s">
        <v>607</v>
      </c>
      <c r="K660" s="104"/>
      <c r="L660" s="104"/>
      <c r="M660" s="105" t="s">
        <v>608</v>
      </c>
      <c r="N660" s="105" t="s">
        <v>359</v>
      </c>
      <c r="O660" s="28">
        <f t="shared" si="89"/>
        <v>51000</v>
      </c>
      <c r="P660" s="107">
        <v>51000</v>
      </c>
      <c r="Q660" s="108"/>
      <c r="R660" s="108"/>
      <c r="S660" s="108"/>
      <c r="T660" s="109" t="s">
        <v>621</v>
      </c>
      <c r="U660" s="230">
        <v>30</v>
      </c>
      <c r="V660" s="110">
        <v>10</v>
      </c>
      <c r="W660" s="110">
        <v>5</v>
      </c>
      <c r="X660" s="36">
        <f t="shared" si="90"/>
        <v>15</v>
      </c>
    </row>
    <row r="661" spans="2:24" ht="29.25" customHeight="1" x14ac:dyDescent="0.25">
      <c r="B661" s="215">
        <v>1</v>
      </c>
      <c r="C661" s="8" t="s">
        <v>347</v>
      </c>
      <c r="D661" s="101"/>
      <c r="E661" s="102"/>
      <c r="F661" s="102"/>
      <c r="G661" s="102"/>
      <c r="H661" s="103" t="s">
        <v>42</v>
      </c>
      <c r="I661" s="103" t="s">
        <v>21</v>
      </c>
      <c r="J661" s="103" t="s">
        <v>607</v>
      </c>
      <c r="K661" s="104"/>
      <c r="L661" s="104"/>
      <c r="M661" s="105" t="s">
        <v>608</v>
      </c>
      <c r="N661" s="105" t="s">
        <v>614</v>
      </c>
      <c r="O661" s="28">
        <f t="shared" si="89"/>
        <v>59000</v>
      </c>
      <c r="P661" s="107">
        <v>59000</v>
      </c>
      <c r="Q661" s="108"/>
      <c r="R661" s="108"/>
      <c r="S661" s="108"/>
      <c r="T661" s="109" t="s">
        <v>621</v>
      </c>
      <c r="U661" s="230">
        <v>30</v>
      </c>
      <c r="V661" s="110">
        <v>10</v>
      </c>
      <c r="W661" s="110">
        <v>5</v>
      </c>
      <c r="X661" s="36">
        <f t="shared" si="90"/>
        <v>15</v>
      </c>
    </row>
    <row r="662" spans="2:24" ht="29.25" customHeight="1" x14ac:dyDescent="0.25">
      <c r="B662" s="215">
        <v>1</v>
      </c>
      <c r="C662" s="8" t="s">
        <v>347</v>
      </c>
      <c r="D662" s="101"/>
      <c r="E662" s="102"/>
      <c r="F662" s="102"/>
      <c r="G662" s="102"/>
      <c r="H662" s="103" t="s">
        <v>42</v>
      </c>
      <c r="I662" s="103" t="s">
        <v>21</v>
      </c>
      <c r="J662" s="103" t="s">
        <v>607</v>
      </c>
      <c r="K662" s="104"/>
      <c r="L662" s="104"/>
      <c r="M662" s="105" t="s">
        <v>608</v>
      </c>
      <c r="N662" s="105" t="s">
        <v>615</v>
      </c>
      <c r="O662" s="28">
        <f t="shared" si="89"/>
        <v>34000</v>
      </c>
      <c r="P662" s="107">
        <v>34000</v>
      </c>
      <c r="Q662" s="108"/>
      <c r="R662" s="108"/>
      <c r="S662" s="108"/>
      <c r="T662" s="109" t="s">
        <v>621</v>
      </c>
      <c r="U662" s="230">
        <v>20</v>
      </c>
      <c r="V662" s="110">
        <v>7</v>
      </c>
      <c r="W662" s="110">
        <v>3</v>
      </c>
      <c r="X662" s="36">
        <f t="shared" si="90"/>
        <v>10</v>
      </c>
    </row>
    <row r="663" spans="2:24" ht="29.25" customHeight="1" x14ac:dyDescent="0.25">
      <c r="B663" s="215">
        <v>1</v>
      </c>
      <c r="C663" s="8" t="s">
        <v>347</v>
      </c>
      <c r="D663" s="101"/>
      <c r="E663" s="102"/>
      <c r="F663" s="102"/>
      <c r="G663" s="102"/>
      <c r="H663" s="103" t="s">
        <v>42</v>
      </c>
      <c r="I663" s="103" t="s">
        <v>21</v>
      </c>
      <c r="J663" s="103" t="s">
        <v>607</v>
      </c>
      <c r="K663" s="104"/>
      <c r="L663" s="104"/>
      <c r="M663" s="105" t="s">
        <v>608</v>
      </c>
      <c r="N663" s="105" t="s">
        <v>616</v>
      </c>
      <c r="O663" s="28">
        <f t="shared" si="89"/>
        <v>34000</v>
      </c>
      <c r="P663" s="107">
        <v>34000</v>
      </c>
      <c r="Q663" s="108"/>
      <c r="R663" s="108"/>
      <c r="S663" s="108"/>
      <c r="T663" s="109" t="s">
        <v>621</v>
      </c>
      <c r="U663" s="230">
        <v>20</v>
      </c>
      <c r="V663" s="110">
        <v>7</v>
      </c>
      <c r="W663" s="110">
        <v>3</v>
      </c>
      <c r="X663" s="36">
        <f t="shared" si="90"/>
        <v>10</v>
      </c>
    </row>
    <row r="664" spans="2:24" ht="29.25" customHeight="1" x14ac:dyDescent="0.25">
      <c r="B664" s="215">
        <v>1</v>
      </c>
      <c r="C664" s="8" t="s">
        <v>347</v>
      </c>
      <c r="D664" s="101"/>
      <c r="E664" s="102"/>
      <c r="F664" s="102"/>
      <c r="G664" s="102"/>
      <c r="H664" s="103" t="s">
        <v>42</v>
      </c>
      <c r="I664" s="103" t="s">
        <v>21</v>
      </c>
      <c r="J664" s="103" t="s">
        <v>607</v>
      </c>
      <c r="K664" s="104"/>
      <c r="L664" s="104"/>
      <c r="M664" s="105" t="s">
        <v>608</v>
      </c>
      <c r="N664" s="105" t="s">
        <v>352</v>
      </c>
      <c r="O664" s="28">
        <f t="shared" si="89"/>
        <v>68000</v>
      </c>
      <c r="P664" s="107">
        <v>68000</v>
      </c>
      <c r="Q664" s="108"/>
      <c r="R664" s="108"/>
      <c r="S664" s="108"/>
      <c r="T664" s="109" t="s">
        <v>621</v>
      </c>
      <c r="U664" s="230">
        <v>20</v>
      </c>
      <c r="V664" s="110">
        <v>2</v>
      </c>
      <c r="W664" s="110">
        <v>5</v>
      </c>
      <c r="X664" s="36">
        <f t="shared" si="90"/>
        <v>7</v>
      </c>
    </row>
    <row r="665" spans="2:24" ht="29.25" customHeight="1" x14ac:dyDescent="0.25">
      <c r="B665" s="215">
        <v>1</v>
      </c>
      <c r="C665" s="8" t="s">
        <v>347</v>
      </c>
      <c r="D665" s="101"/>
      <c r="E665" s="102"/>
      <c r="F665" s="102"/>
      <c r="G665" s="102"/>
      <c r="H665" s="103" t="s">
        <v>42</v>
      </c>
      <c r="I665" s="103" t="s">
        <v>21</v>
      </c>
      <c r="J665" s="103" t="s">
        <v>607</v>
      </c>
      <c r="K665" s="104"/>
      <c r="L665" s="104"/>
      <c r="M665" s="105" t="s">
        <v>608</v>
      </c>
      <c r="N665" s="105" t="s">
        <v>617</v>
      </c>
      <c r="O665" s="28">
        <f t="shared" si="89"/>
        <v>68000</v>
      </c>
      <c r="P665" s="107">
        <v>68000</v>
      </c>
      <c r="Q665" s="108"/>
      <c r="R665" s="108"/>
      <c r="S665" s="108"/>
      <c r="T665" s="109" t="s">
        <v>621</v>
      </c>
      <c r="U665" s="230">
        <v>20</v>
      </c>
      <c r="V665" s="110">
        <v>7</v>
      </c>
      <c r="W665" s="110">
        <v>3</v>
      </c>
      <c r="X665" s="36">
        <f t="shared" si="90"/>
        <v>10</v>
      </c>
    </row>
    <row r="666" spans="2:24" ht="29.25" customHeight="1" x14ac:dyDescent="0.25">
      <c r="B666" s="215">
        <v>1</v>
      </c>
      <c r="C666" s="8" t="s">
        <v>347</v>
      </c>
      <c r="D666" s="101"/>
      <c r="E666" s="102"/>
      <c r="F666" s="102"/>
      <c r="G666" s="102"/>
      <c r="H666" s="103" t="s">
        <v>42</v>
      </c>
      <c r="I666" s="103" t="s">
        <v>21</v>
      </c>
      <c r="J666" s="103" t="s">
        <v>607</v>
      </c>
      <c r="K666" s="104"/>
      <c r="L666" s="104"/>
      <c r="M666" s="105" t="s">
        <v>608</v>
      </c>
      <c r="N666" s="105" t="s">
        <v>618</v>
      </c>
      <c r="O666" s="28">
        <f t="shared" si="89"/>
        <v>68000</v>
      </c>
      <c r="P666" s="107">
        <v>68000</v>
      </c>
      <c r="Q666" s="108"/>
      <c r="R666" s="108"/>
      <c r="S666" s="108"/>
      <c r="T666" s="109" t="s">
        <v>621</v>
      </c>
      <c r="U666" s="230">
        <v>20</v>
      </c>
      <c r="V666" s="110">
        <v>7</v>
      </c>
      <c r="W666" s="110">
        <v>3</v>
      </c>
      <c r="X666" s="36">
        <f t="shared" si="90"/>
        <v>10</v>
      </c>
    </row>
    <row r="667" spans="2:24" ht="29.25" customHeight="1" x14ac:dyDescent="0.25">
      <c r="B667" s="215">
        <v>1</v>
      </c>
      <c r="C667" s="8" t="s">
        <v>347</v>
      </c>
      <c r="D667" s="101"/>
      <c r="E667" s="102"/>
      <c r="F667" s="102"/>
      <c r="G667" s="102"/>
      <c r="H667" s="103" t="s">
        <v>42</v>
      </c>
      <c r="I667" s="103" t="s">
        <v>21</v>
      </c>
      <c r="J667" s="103" t="s">
        <v>607</v>
      </c>
      <c r="K667" s="104"/>
      <c r="L667" s="104"/>
      <c r="M667" s="105" t="s">
        <v>608</v>
      </c>
      <c r="N667" s="105" t="s">
        <v>619</v>
      </c>
      <c r="O667" s="28">
        <f t="shared" si="89"/>
        <v>34000</v>
      </c>
      <c r="P667" s="107">
        <v>34000</v>
      </c>
      <c r="Q667" s="108"/>
      <c r="R667" s="108"/>
      <c r="S667" s="108"/>
      <c r="T667" s="109" t="s">
        <v>621</v>
      </c>
      <c r="U667" s="230">
        <v>20</v>
      </c>
      <c r="V667" s="110">
        <v>7</v>
      </c>
      <c r="W667" s="110">
        <v>3</v>
      </c>
      <c r="X667" s="36">
        <f t="shared" si="90"/>
        <v>10</v>
      </c>
    </row>
    <row r="668" spans="2:24" ht="29.25" customHeight="1" x14ac:dyDescent="0.25">
      <c r="B668" s="215">
        <v>1</v>
      </c>
      <c r="C668" s="8" t="s">
        <v>347</v>
      </c>
      <c r="D668" s="101"/>
      <c r="E668" s="102"/>
      <c r="F668" s="102"/>
      <c r="G668" s="102"/>
      <c r="H668" s="103" t="s">
        <v>42</v>
      </c>
      <c r="I668" s="103" t="s">
        <v>21</v>
      </c>
      <c r="J668" s="103" t="s">
        <v>607</v>
      </c>
      <c r="K668" s="104"/>
      <c r="L668" s="104"/>
      <c r="M668" s="105" t="s">
        <v>608</v>
      </c>
      <c r="N668" s="105" t="s">
        <v>620</v>
      </c>
      <c r="O668" s="28">
        <f t="shared" si="89"/>
        <v>68000</v>
      </c>
      <c r="P668" s="107">
        <v>68000</v>
      </c>
      <c r="Q668" s="108"/>
      <c r="R668" s="108"/>
      <c r="S668" s="108"/>
      <c r="T668" s="109" t="s">
        <v>621</v>
      </c>
      <c r="U668" s="230">
        <v>20</v>
      </c>
      <c r="V668" s="110">
        <v>7</v>
      </c>
      <c r="W668" s="110">
        <v>3</v>
      </c>
      <c r="X668" s="36">
        <f t="shared" si="90"/>
        <v>10</v>
      </c>
    </row>
    <row r="669" spans="2:24" ht="29.25" customHeight="1" x14ac:dyDescent="0.25">
      <c r="B669" s="215">
        <v>1</v>
      </c>
      <c r="C669" s="8" t="s">
        <v>347</v>
      </c>
      <c r="D669" s="101"/>
      <c r="E669" s="102"/>
      <c r="F669" s="102"/>
      <c r="G669" s="102"/>
      <c r="H669" s="103" t="s">
        <v>42</v>
      </c>
      <c r="I669" s="103" t="s">
        <v>21</v>
      </c>
      <c r="J669" s="103" t="s">
        <v>607</v>
      </c>
      <c r="K669" s="104"/>
      <c r="L669" s="104"/>
      <c r="M669" s="105" t="s">
        <v>609</v>
      </c>
      <c r="N669" s="105" t="s">
        <v>610</v>
      </c>
      <c r="O669" s="28">
        <f t="shared" si="89"/>
        <v>16000</v>
      </c>
      <c r="P669" s="107">
        <v>16000</v>
      </c>
      <c r="Q669" s="108"/>
      <c r="R669" s="108"/>
      <c r="S669" s="108"/>
      <c r="T669" s="109" t="s">
        <v>621</v>
      </c>
      <c r="U669" s="230">
        <v>1</v>
      </c>
      <c r="V669" s="110">
        <v>3</v>
      </c>
      <c r="W669" s="110">
        <v>2</v>
      </c>
      <c r="X669" s="36">
        <f t="shared" si="90"/>
        <v>5</v>
      </c>
    </row>
    <row r="670" spans="2:24" ht="29.25" customHeight="1" x14ac:dyDescent="0.25">
      <c r="B670" s="215">
        <v>1</v>
      </c>
      <c r="C670" s="8" t="s">
        <v>347</v>
      </c>
      <c r="D670" s="101"/>
      <c r="E670" s="102"/>
      <c r="F670" s="102"/>
      <c r="G670" s="102"/>
      <c r="H670" s="103" t="s">
        <v>42</v>
      </c>
      <c r="I670" s="103" t="s">
        <v>21</v>
      </c>
      <c r="J670" s="103" t="s">
        <v>607</v>
      </c>
      <c r="K670" s="104"/>
      <c r="L670" s="104"/>
      <c r="M670" s="105" t="s">
        <v>609</v>
      </c>
      <c r="N670" s="105" t="s">
        <v>612</v>
      </c>
      <c r="O670" s="28">
        <f t="shared" si="89"/>
        <v>16000</v>
      </c>
      <c r="P670" s="107">
        <v>16000</v>
      </c>
      <c r="Q670" s="108"/>
      <c r="R670" s="108"/>
      <c r="S670" s="108"/>
      <c r="T670" s="109" t="s">
        <v>621</v>
      </c>
      <c r="U670" s="230">
        <v>1</v>
      </c>
      <c r="V670" s="110">
        <v>3</v>
      </c>
      <c r="W670" s="110">
        <v>2</v>
      </c>
      <c r="X670" s="36">
        <f t="shared" si="90"/>
        <v>5</v>
      </c>
    </row>
    <row r="671" spans="2:24" ht="29.25" customHeight="1" x14ac:dyDescent="0.25">
      <c r="B671" s="215">
        <v>1</v>
      </c>
      <c r="C671" s="8" t="s">
        <v>347</v>
      </c>
      <c r="D671" s="101"/>
      <c r="E671" s="102"/>
      <c r="F671" s="102"/>
      <c r="G671" s="102"/>
      <c r="H671" s="103" t="s">
        <v>42</v>
      </c>
      <c r="I671" s="103" t="s">
        <v>21</v>
      </c>
      <c r="J671" s="103" t="s">
        <v>607</v>
      </c>
      <c r="K671" s="104"/>
      <c r="L671" s="104"/>
      <c r="M671" s="105" t="s">
        <v>609</v>
      </c>
      <c r="N671" s="105" t="s">
        <v>613</v>
      </c>
      <c r="O671" s="28">
        <f t="shared" si="89"/>
        <v>16000</v>
      </c>
      <c r="P671" s="107">
        <v>16000</v>
      </c>
      <c r="Q671" s="108"/>
      <c r="R671" s="108"/>
      <c r="S671" s="108"/>
      <c r="T671" s="109" t="s">
        <v>621</v>
      </c>
      <c r="U671" s="230">
        <v>1</v>
      </c>
      <c r="V671" s="110">
        <v>3</v>
      </c>
      <c r="W671" s="110">
        <v>2</v>
      </c>
      <c r="X671" s="36">
        <f t="shared" si="90"/>
        <v>5</v>
      </c>
    </row>
    <row r="672" spans="2:24" ht="29.25" customHeight="1" x14ac:dyDescent="0.25">
      <c r="B672" s="215">
        <v>1</v>
      </c>
      <c r="C672" s="8" t="s">
        <v>347</v>
      </c>
      <c r="D672" s="101"/>
      <c r="E672" s="102"/>
      <c r="F672" s="102"/>
      <c r="G672" s="102"/>
      <c r="H672" s="103" t="s">
        <v>42</v>
      </c>
      <c r="I672" s="103" t="s">
        <v>21</v>
      </c>
      <c r="J672" s="103" t="s">
        <v>607</v>
      </c>
      <c r="K672" s="104"/>
      <c r="L672" s="104"/>
      <c r="M672" s="105" t="s">
        <v>609</v>
      </c>
      <c r="N672" s="105" t="s">
        <v>359</v>
      </c>
      <c r="O672" s="28">
        <f t="shared" si="89"/>
        <v>16000</v>
      </c>
      <c r="P672" s="107">
        <v>16000</v>
      </c>
      <c r="Q672" s="108"/>
      <c r="R672" s="108"/>
      <c r="S672" s="108"/>
      <c r="T672" s="109" t="s">
        <v>621</v>
      </c>
      <c r="U672" s="230">
        <v>1</v>
      </c>
      <c r="V672" s="110">
        <v>3</v>
      </c>
      <c r="W672" s="110">
        <v>2</v>
      </c>
      <c r="X672" s="36">
        <f t="shared" si="90"/>
        <v>5</v>
      </c>
    </row>
    <row r="673" spans="2:24" ht="29.25" customHeight="1" x14ac:dyDescent="0.25">
      <c r="B673" s="215">
        <v>1</v>
      </c>
      <c r="C673" s="8" t="s">
        <v>347</v>
      </c>
      <c r="D673" s="101"/>
      <c r="E673" s="102"/>
      <c r="F673" s="102"/>
      <c r="G673" s="102"/>
      <c r="H673" s="103" t="s">
        <v>42</v>
      </c>
      <c r="I673" s="103" t="s">
        <v>21</v>
      </c>
      <c r="J673" s="103" t="s">
        <v>607</v>
      </c>
      <c r="K673" s="104"/>
      <c r="L673" s="104"/>
      <c r="M673" s="105" t="s">
        <v>609</v>
      </c>
      <c r="N673" s="105" t="s">
        <v>622</v>
      </c>
      <c r="O673" s="28">
        <f t="shared" si="89"/>
        <v>16000</v>
      </c>
      <c r="P673" s="107">
        <v>16000</v>
      </c>
      <c r="Q673" s="108"/>
      <c r="R673" s="108"/>
      <c r="S673" s="108"/>
      <c r="T673" s="109" t="s">
        <v>621</v>
      </c>
      <c r="U673" s="230">
        <v>1</v>
      </c>
      <c r="V673" s="110">
        <v>3</v>
      </c>
      <c r="W673" s="110">
        <v>2</v>
      </c>
      <c r="X673" s="36">
        <f t="shared" si="90"/>
        <v>5</v>
      </c>
    </row>
    <row r="674" spans="2:24" ht="29.25" customHeight="1" x14ac:dyDescent="0.25">
      <c r="B674" s="215">
        <v>1</v>
      </c>
      <c r="C674" s="8" t="s">
        <v>347</v>
      </c>
      <c r="D674" s="101"/>
      <c r="E674" s="102"/>
      <c r="F674" s="102"/>
      <c r="G674" s="102"/>
      <c r="H674" s="103" t="s">
        <v>42</v>
      </c>
      <c r="I674" s="103" t="s">
        <v>21</v>
      </c>
      <c r="J674" s="103" t="s">
        <v>607</v>
      </c>
      <c r="K674" s="104"/>
      <c r="L674" s="104"/>
      <c r="M674" s="105" t="s">
        <v>609</v>
      </c>
      <c r="N674" s="105" t="s">
        <v>619</v>
      </c>
      <c r="O674" s="28">
        <f t="shared" si="89"/>
        <v>16000</v>
      </c>
      <c r="P674" s="107">
        <v>16000</v>
      </c>
      <c r="Q674" s="108"/>
      <c r="R674" s="108"/>
      <c r="S674" s="108"/>
      <c r="T674" s="109" t="s">
        <v>621</v>
      </c>
      <c r="U674" s="230">
        <v>1</v>
      </c>
      <c r="V674" s="110">
        <v>3</v>
      </c>
      <c r="W674" s="110">
        <v>2</v>
      </c>
      <c r="X674" s="36">
        <f t="shared" si="90"/>
        <v>5</v>
      </c>
    </row>
    <row r="675" spans="2:24" ht="29.25" customHeight="1" x14ac:dyDescent="0.25">
      <c r="B675" s="215">
        <v>1</v>
      </c>
      <c r="C675" s="8" t="s">
        <v>347</v>
      </c>
      <c r="D675" s="101"/>
      <c r="E675" s="102"/>
      <c r="F675" s="102"/>
      <c r="G675" s="102"/>
      <c r="H675" s="103" t="s">
        <v>42</v>
      </c>
      <c r="I675" s="103" t="s">
        <v>21</v>
      </c>
      <c r="J675" s="103" t="s">
        <v>607</v>
      </c>
      <c r="K675" s="104"/>
      <c r="L675" s="104"/>
      <c r="M675" s="105" t="s">
        <v>609</v>
      </c>
      <c r="N675" s="105" t="s">
        <v>623</v>
      </c>
      <c r="O675" s="28">
        <f t="shared" si="89"/>
        <v>16000</v>
      </c>
      <c r="P675" s="107">
        <v>16000</v>
      </c>
      <c r="Q675" s="108"/>
      <c r="R675" s="108"/>
      <c r="S675" s="108"/>
      <c r="T675" s="109" t="s">
        <v>621</v>
      </c>
      <c r="U675" s="230">
        <v>1</v>
      </c>
      <c r="V675" s="110">
        <v>3</v>
      </c>
      <c r="W675" s="110">
        <v>2</v>
      </c>
      <c r="X675" s="36">
        <f t="shared" si="90"/>
        <v>5</v>
      </c>
    </row>
    <row r="676" spans="2:24" ht="29.25" customHeight="1" x14ac:dyDescent="0.25">
      <c r="B676" s="215">
        <v>1</v>
      </c>
      <c r="C676" s="8" t="s">
        <v>347</v>
      </c>
      <c r="D676" s="101"/>
      <c r="E676" s="102"/>
      <c r="F676" s="102"/>
      <c r="G676" s="102"/>
      <c r="H676" s="103" t="s">
        <v>42</v>
      </c>
      <c r="I676" s="103" t="s">
        <v>21</v>
      </c>
      <c r="J676" s="103" t="s">
        <v>607</v>
      </c>
      <c r="K676" s="104"/>
      <c r="L676" s="104"/>
      <c r="M676" s="105" t="s">
        <v>609</v>
      </c>
      <c r="N676" s="105" t="s">
        <v>620</v>
      </c>
      <c r="O676" s="28">
        <f t="shared" si="89"/>
        <v>16000</v>
      </c>
      <c r="P676" s="107">
        <v>16000</v>
      </c>
      <c r="Q676" s="108"/>
      <c r="R676" s="108"/>
      <c r="S676" s="108"/>
      <c r="T676" s="109" t="s">
        <v>621</v>
      </c>
      <c r="U676" s="230">
        <v>1</v>
      </c>
      <c r="V676" s="110">
        <v>3</v>
      </c>
      <c r="W676" s="110">
        <v>2</v>
      </c>
      <c r="X676" s="36">
        <f t="shared" si="90"/>
        <v>5</v>
      </c>
    </row>
    <row r="677" spans="2:24" ht="29.25" customHeight="1" x14ac:dyDescent="0.25">
      <c r="B677" s="215">
        <v>1</v>
      </c>
      <c r="C677" s="8" t="s">
        <v>347</v>
      </c>
      <c r="D677" s="101"/>
      <c r="E677" s="102"/>
      <c r="F677" s="102"/>
      <c r="G677" s="102"/>
      <c r="H677" s="103" t="s">
        <v>42</v>
      </c>
      <c r="I677" s="103" t="s">
        <v>21</v>
      </c>
      <c r="J677" s="103" t="s">
        <v>607</v>
      </c>
      <c r="K677" s="104"/>
      <c r="L677" s="104"/>
      <c r="M677" s="105" t="s">
        <v>609</v>
      </c>
      <c r="N677" s="105" t="s">
        <v>618</v>
      </c>
      <c r="O677" s="28">
        <f t="shared" si="89"/>
        <v>16000</v>
      </c>
      <c r="P677" s="107">
        <v>16000</v>
      </c>
      <c r="Q677" s="108"/>
      <c r="R677" s="108"/>
      <c r="S677" s="108"/>
      <c r="T677" s="109" t="s">
        <v>621</v>
      </c>
      <c r="U677" s="230">
        <v>1</v>
      </c>
      <c r="V677" s="110">
        <v>3</v>
      </c>
      <c r="W677" s="110">
        <v>2</v>
      </c>
      <c r="X677" s="36">
        <f t="shared" si="90"/>
        <v>5</v>
      </c>
    </row>
    <row r="678" spans="2:24" ht="29.25" customHeight="1" x14ac:dyDescent="0.25">
      <c r="B678" s="215">
        <v>1</v>
      </c>
      <c r="C678" s="8" t="s">
        <v>347</v>
      </c>
      <c r="D678" s="101"/>
      <c r="E678" s="102"/>
      <c r="F678" s="102"/>
      <c r="G678" s="102"/>
      <c r="H678" s="103" t="s">
        <v>42</v>
      </c>
      <c r="I678" s="103" t="s">
        <v>21</v>
      </c>
      <c r="J678" s="103" t="s">
        <v>607</v>
      </c>
      <c r="K678" s="104"/>
      <c r="L678" s="104"/>
      <c r="M678" s="105" t="s">
        <v>609</v>
      </c>
      <c r="N678" s="105" t="s">
        <v>355</v>
      </c>
      <c r="O678" s="28">
        <f t="shared" si="89"/>
        <v>16000</v>
      </c>
      <c r="P678" s="107">
        <v>16000</v>
      </c>
      <c r="Q678" s="108"/>
      <c r="R678" s="108"/>
      <c r="S678" s="108"/>
      <c r="T678" s="109" t="s">
        <v>621</v>
      </c>
      <c r="U678" s="230">
        <v>1</v>
      </c>
      <c r="V678" s="110">
        <v>3</v>
      </c>
      <c r="W678" s="110">
        <v>2</v>
      </c>
      <c r="X678" s="36">
        <f t="shared" si="90"/>
        <v>5</v>
      </c>
    </row>
    <row r="679" spans="2:24" ht="11.25" customHeight="1" x14ac:dyDescent="0.25">
      <c r="D679" s="101"/>
      <c r="E679" s="102"/>
      <c r="F679" s="102"/>
      <c r="G679" s="102"/>
      <c r="H679" s="103"/>
      <c r="I679" s="103"/>
      <c r="J679" s="103"/>
      <c r="K679" s="104"/>
      <c r="L679" s="104"/>
      <c r="M679" s="105"/>
      <c r="N679" s="105"/>
      <c r="O679" s="126"/>
      <c r="P679" s="107"/>
      <c r="Q679" s="108"/>
      <c r="R679" s="108"/>
      <c r="S679" s="108"/>
      <c r="T679" s="109"/>
      <c r="U679" s="220"/>
      <c r="V679" s="202"/>
      <c r="W679" s="202"/>
      <c r="X679" s="203"/>
    </row>
    <row r="680" spans="2:24" ht="29.25" customHeight="1" x14ac:dyDescent="0.25">
      <c r="B680" s="215">
        <v>1</v>
      </c>
      <c r="C680" s="8" t="s">
        <v>347</v>
      </c>
      <c r="D680" s="101"/>
      <c r="E680" s="102"/>
      <c r="F680" s="102"/>
      <c r="G680" s="102"/>
      <c r="H680" s="103" t="s">
        <v>42</v>
      </c>
      <c r="I680" s="103" t="s">
        <v>96</v>
      </c>
      <c r="J680" s="103" t="s">
        <v>93</v>
      </c>
      <c r="K680" s="104"/>
      <c r="L680" s="104"/>
      <c r="M680" s="105" t="s">
        <v>624</v>
      </c>
      <c r="N680" s="105" t="s">
        <v>276</v>
      </c>
      <c r="O680" s="28">
        <f t="shared" si="89"/>
        <v>1400000</v>
      </c>
      <c r="P680" s="107">
        <v>1400000</v>
      </c>
      <c r="Q680" s="108"/>
      <c r="R680" s="108"/>
      <c r="S680" s="108"/>
      <c r="T680" s="109" t="s">
        <v>322</v>
      </c>
      <c r="U680" s="230">
        <v>1</v>
      </c>
      <c r="V680" s="110">
        <v>20</v>
      </c>
      <c r="W680" s="110">
        <v>10</v>
      </c>
      <c r="X680" s="36">
        <f t="shared" si="90"/>
        <v>30</v>
      </c>
    </row>
    <row r="681" spans="2:24" ht="29.25" customHeight="1" x14ac:dyDescent="0.25">
      <c r="D681" s="101"/>
      <c r="E681" s="102"/>
      <c r="F681" s="102"/>
      <c r="G681" s="102"/>
      <c r="H681" s="103"/>
      <c r="I681" s="103"/>
      <c r="J681" s="103"/>
      <c r="K681" s="104"/>
      <c r="L681" s="104"/>
      <c r="M681" s="105"/>
      <c r="N681" s="105"/>
      <c r="O681" s="126"/>
      <c r="P681" s="107"/>
      <c r="Q681" s="108"/>
      <c r="R681" s="108"/>
      <c r="S681" s="108"/>
      <c r="T681" s="109"/>
      <c r="U681" s="220"/>
      <c r="V681" s="202"/>
      <c r="W681" s="202"/>
      <c r="X681" s="203"/>
    </row>
    <row r="682" spans="2:24" ht="45" customHeight="1" x14ac:dyDescent="0.25">
      <c r="B682" s="215">
        <v>1</v>
      </c>
      <c r="C682" s="8" t="s">
        <v>347</v>
      </c>
      <c r="D682" s="101"/>
      <c r="E682" s="102"/>
      <c r="F682" s="102"/>
      <c r="G682" s="102"/>
      <c r="H682" s="103" t="s">
        <v>42</v>
      </c>
      <c r="I682" s="103" t="s">
        <v>96</v>
      </c>
      <c r="J682" s="103" t="s">
        <v>93</v>
      </c>
      <c r="K682" s="104"/>
      <c r="L682" s="104"/>
      <c r="M682" s="105" t="s">
        <v>625</v>
      </c>
      <c r="N682" s="105" t="s">
        <v>626</v>
      </c>
      <c r="O682" s="28">
        <f t="shared" si="89"/>
        <v>200000</v>
      </c>
      <c r="P682" s="107">
        <v>200000</v>
      </c>
      <c r="Q682" s="108"/>
      <c r="R682" s="108"/>
      <c r="S682" s="108"/>
      <c r="T682" s="109" t="s">
        <v>636</v>
      </c>
      <c r="U682" s="230">
        <v>1</v>
      </c>
      <c r="V682" s="110">
        <v>6</v>
      </c>
      <c r="W682" s="110">
        <v>4</v>
      </c>
      <c r="X682" s="36">
        <f t="shared" si="90"/>
        <v>10</v>
      </c>
    </row>
    <row r="683" spans="2:24" ht="29.25" customHeight="1" x14ac:dyDescent="0.25">
      <c r="B683" s="215">
        <v>1</v>
      </c>
      <c r="C683" s="8" t="s">
        <v>347</v>
      </c>
      <c r="D683" s="101"/>
      <c r="E683" s="102"/>
      <c r="F683" s="102"/>
      <c r="G683" s="102"/>
      <c r="H683" s="103" t="s">
        <v>42</v>
      </c>
      <c r="I683" s="103" t="s">
        <v>96</v>
      </c>
      <c r="J683" s="103" t="s">
        <v>93</v>
      </c>
      <c r="K683" s="104"/>
      <c r="L683" s="104"/>
      <c r="M683" s="105" t="s">
        <v>625</v>
      </c>
      <c r="N683" s="105" t="s">
        <v>627</v>
      </c>
      <c r="O683" s="28">
        <f t="shared" si="89"/>
        <v>200000</v>
      </c>
      <c r="P683" s="107">
        <v>200000</v>
      </c>
      <c r="Q683" s="108"/>
      <c r="R683" s="108"/>
      <c r="S683" s="108"/>
      <c r="T683" s="109" t="s">
        <v>636</v>
      </c>
      <c r="U683" s="230">
        <v>1</v>
      </c>
      <c r="V683" s="110">
        <v>6</v>
      </c>
      <c r="W683" s="110">
        <v>4</v>
      </c>
      <c r="X683" s="36">
        <f t="shared" si="90"/>
        <v>10</v>
      </c>
    </row>
    <row r="684" spans="2:24" ht="29.25" customHeight="1" x14ac:dyDescent="0.25">
      <c r="B684" s="215">
        <v>1</v>
      </c>
      <c r="C684" s="8" t="s">
        <v>347</v>
      </c>
      <c r="D684" s="101"/>
      <c r="E684" s="102"/>
      <c r="F684" s="102"/>
      <c r="G684" s="102"/>
      <c r="H684" s="103" t="s">
        <v>42</v>
      </c>
      <c r="I684" s="103" t="s">
        <v>96</v>
      </c>
      <c r="J684" s="103" t="s">
        <v>93</v>
      </c>
      <c r="K684" s="104"/>
      <c r="L684" s="104"/>
      <c r="M684" s="105" t="s">
        <v>625</v>
      </c>
      <c r="N684" s="105" t="s">
        <v>628</v>
      </c>
      <c r="O684" s="28">
        <f t="shared" si="89"/>
        <v>200000</v>
      </c>
      <c r="P684" s="107">
        <v>200000</v>
      </c>
      <c r="Q684" s="108"/>
      <c r="R684" s="108"/>
      <c r="S684" s="108"/>
      <c r="T684" s="109" t="s">
        <v>636</v>
      </c>
      <c r="U684" s="230">
        <v>1</v>
      </c>
      <c r="V684" s="110">
        <v>6</v>
      </c>
      <c r="W684" s="110">
        <v>4</v>
      </c>
      <c r="X684" s="36">
        <f t="shared" si="90"/>
        <v>10</v>
      </c>
    </row>
    <row r="685" spans="2:24" ht="29.25" customHeight="1" x14ac:dyDescent="0.25">
      <c r="B685" s="215">
        <v>1</v>
      </c>
      <c r="C685" s="8" t="s">
        <v>347</v>
      </c>
      <c r="D685" s="101"/>
      <c r="E685" s="102"/>
      <c r="F685" s="102"/>
      <c r="G685" s="102"/>
      <c r="H685" s="103" t="s">
        <v>42</v>
      </c>
      <c r="I685" s="103" t="s">
        <v>96</v>
      </c>
      <c r="J685" s="103" t="s">
        <v>93</v>
      </c>
      <c r="K685" s="104"/>
      <c r="L685" s="104"/>
      <c r="M685" s="105" t="s">
        <v>625</v>
      </c>
      <c r="N685" s="105" t="s">
        <v>629</v>
      </c>
      <c r="O685" s="28">
        <f t="shared" si="89"/>
        <v>200000</v>
      </c>
      <c r="P685" s="107">
        <v>200000</v>
      </c>
      <c r="Q685" s="108"/>
      <c r="R685" s="108"/>
      <c r="S685" s="108"/>
      <c r="T685" s="109" t="s">
        <v>636</v>
      </c>
      <c r="U685" s="230">
        <v>1</v>
      </c>
      <c r="V685" s="110">
        <v>6</v>
      </c>
      <c r="W685" s="110">
        <v>4</v>
      </c>
      <c r="X685" s="36">
        <f t="shared" si="90"/>
        <v>10</v>
      </c>
    </row>
    <row r="686" spans="2:24" ht="29.25" customHeight="1" x14ac:dyDescent="0.25">
      <c r="B686" s="215">
        <v>1</v>
      </c>
      <c r="C686" s="8" t="s">
        <v>347</v>
      </c>
      <c r="D686" s="101"/>
      <c r="E686" s="102"/>
      <c r="F686" s="102"/>
      <c r="G686" s="102"/>
      <c r="H686" s="103" t="s">
        <v>42</v>
      </c>
      <c r="I686" s="103" t="s">
        <v>96</v>
      </c>
      <c r="J686" s="103" t="s">
        <v>93</v>
      </c>
      <c r="K686" s="104"/>
      <c r="L686" s="104"/>
      <c r="M686" s="105" t="s">
        <v>625</v>
      </c>
      <c r="N686" s="105" t="s">
        <v>358</v>
      </c>
      <c r="O686" s="28">
        <f t="shared" si="89"/>
        <v>200000</v>
      </c>
      <c r="P686" s="107">
        <v>200000</v>
      </c>
      <c r="Q686" s="108"/>
      <c r="R686" s="108"/>
      <c r="S686" s="108"/>
      <c r="T686" s="109" t="s">
        <v>636</v>
      </c>
      <c r="U686" s="230">
        <v>1</v>
      </c>
      <c r="V686" s="110">
        <v>6</v>
      </c>
      <c r="W686" s="110">
        <v>4</v>
      </c>
      <c r="X686" s="36">
        <f t="shared" si="90"/>
        <v>10</v>
      </c>
    </row>
    <row r="687" spans="2:24" ht="29.25" customHeight="1" x14ac:dyDescent="0.25">
      <c r="B687" s="215">
        <v>1</v>
      </c>
      <c r="C687" s="8" t="s">
        <v>347</v>
      </c>
      <c r="D687" s="101"/>
      <c r="E687" s="102"/>
      <c r="F687" s="102"/>
      <c r="G687" s="102"/>
      <c r="H687" s="103" t="s">
        <v>42</v>
      </c>
      <c r="I687" s="103" t="s">
        <v>96</v>
      </c>
      <c r="J687" s="103" t="s">
        <v>93</v>
      </c>
      <c r="K687" s="104"/>
      <c r="L687" s="104"/>
      <c r="M687" s="105" t="s">
        <v>625</v>
      </c>
      <c r="N687" s="105" t="s">
        <v>623</v>
      </c>
      <c r="O687" s="28">
        <f t="shared" si="89"/>
        <v>200000</v>
      </c>
      <c r="P687" s="107">
        <v>200000</v>
      </c>
      <c r="Q687" s="108"/>
      <c r="R687" s="108"/>
      <c r="S687" s="108"/>
      <c r="T687" s="109" t="s">
        <v>636</v>
      </c>
      <c r="U687" s="230">
        <v>1</v>
      </c>
      <c r="V687" s="110">
        <v>6</v>
      </c>
      <c r="W687" s="110">
        <v>4</v>
      </c>
      <c r="X687" s="36">
        <f t="shared" si="90"/>
        <v>10</v>
      </c>
    </row>
    <row r="688" spans="2:24" ht="29.25" customHeight="1" x14ac:dyDescent="0.25">
      <c r="B688" s="215">
        <v>1</v>
      </c>
      <c r="C688" s="8" t="s">
        <v>347</v>
      </c>
      <c r="D688" s="101"/>
      <c r="E688" s="102"/>
      <c r="F688" s="102"/>
      <c r="G688" s="102"/>
      <c r="H688" s="103" t="s">
        <v>42</v>
      </c>
      <c r="I688" s="103" t="s">
        <v>96</v>
      </c>
      <c r="J688" s="103" t="s">
        <v>93</v>
      </c>
      <c r="K688" s="104"/>
      <c r="L688" s="104"/>
      <c r="M688" s="105" t="s">
        <v>625</v>
      </c>
      <c r="N688" s="105" t="s">
        <v>630</v>
      </c>
      <c r="O688" s="28">
        <f t="shared" si="89"/>
        <v>200000</v>
      </c>
      <c r="P688" s="107">
        <v>200000</v>
      </c>
      <c r="Q688" s="108"/>
      <c r="R688" s="108"/>
      <c r="S688" s="108"/>
      <c r="T688" s="109" t="s">
        <v>636</v>
      </c>
      <c r="U688" s="230">
        <v>1</v>
      </c>
      <c r="V688" s="110">
        <v>6</v>
      </c>
      <c r="W688" s="110">
        <v>4</v>
      </c>
      <c r="X688" s="36">
        <f t="shared" si="90"/>
        <v>10</v>
      </c>
    </row>
    <row r="689" spans="2:24" ht="29.25" customHeight="1" x14ac:dyDescent="0.25">
      <c r="B689" s="215">
        <v>1</v>
      </c>
      <c r="C689" s="8" t="s">
        <v>347</v>
      </c>
      <c r="D689" s="101"/>
      <c r="E689" s="102"/>
      <c r="F689" s="102"/>
      <c r="G689" s="102"/>
      <c r="H689" s="103" t="s">
        <v>42</v>
      </c>
      <c r="I689" s="103" t="s">
        <v>96</v>
      </c>
      <c r="J689" s="103" t="s">
        <v>93</v>
      </c>
      <c r="K689" s="104"/>
      <c r="L689" s="104"/>
      <c r="M689" s="105" t="s">
        <v>625</v>
      </c>
      <c r="N689" s="105" t="s">
        <v>352</v>
      </c>
      <c r="O689" s="28">
        <f t="shared" si="89"/>
        <v>200000</v>
      </c>
      <c r="P689" s="107">
        <v>200000</v>
      </c>
      <c r="Q689" s="108"/>
      <c r="R689" s="108"/>
      <c r="S689" s="108"/>
      <c r="T689" s="109" t="s">
        <v>636</v>
      </c>
      <c r="U689" s="230">
        <v>1</v>
      </c>
      <c r="V689" s="110">
        <v>6</v>
      </c>
      <c r="W689" s="110">
        <v>4</v>
      </c>
      <c r="X689" s="36">
        <f t="shared" si="90"/>
        <v>10</v>
      </c>
    </row>
    <row r="690" spans="2:24" ht="29.25" customHeight="1" x14ac:dyDescent="0.25">
      <c r="B690" s="215">
        <v>1</v>
      </c>
      <c r="C690" s="8" t="s">
        <v>347</v>
      </c>
      <c r="D690" s="101"/>
      <c r="E690" s="102"/>
      <c r="F690" s="102"/>
      <c r="G690" s="102"/>
      <c r="H690" s="103" t="s">
        <v>42</v>
      </c>
      <c r="I690" s="103" t="s">
        <v>96</v>
      </c>
      <c r="J690" s="103" t="s">
        <v>93</v>
      </c>
      <c r="K690" s="104"/>
      <c r="L690" s="104"/>
      <c r="M690" s="105" t="s">
        <v>625</v>
      </c>
      <c r="N690" s="105" t="s">
        <v>631</v>
      </c>
      <c r="O690" s="28">
        <f t="shared" si="89"/>
        <v>200000</v>
      </c>
      <c r="P690" s="107">
        <v>200000</v>
      </c>
      <c r="Q690" s="108"/>
      <c r="R690" s="108"/>
      <c r="S690" s="108"/>
      <c r="T690" s="109" t="s">
        <v>636</v>
      </c>
      <c r="U690" s="230">
        <v>1</v>
      </c>
      <c r="V690" s="110">
        <v>6</v>
      </c>
      <c r="W690" s="110">
        <v>4</v>
      </c>
      <c r="X690" s="36">
        <f t="shared" si="90"/>
        <v>10</v>
      </c>
    </row>
    <row r="691" spans="2:24" ht="29.25" customHeight="1" x14ac:dyDescent="0.25">
      <c r="B691" s="215">
        <v>1</v>
      </c>
      <c r="C691" s="8" t="s">
        <v>347</v>
      </c>
      <c r="D691" s="101"/>
      <c r="E691" s="102"/>
      <c r="F691" s="102"/>
      <c r="G691" s="102"/>
      <c r="H691" s="103" t="s">
        <v>42</v>
      </c>
      <c r="I691" s="103" t="s">
        <v>96</v>
      </c>
      <c r="J691" s="103" t="s">
        <v>93</v>
      </c>
      <c r="K691" s="104"/>
      <c r="L691" s="104"/>
      <c r="M691" s="105" t="s">
        <v>625</v>
      </c>
      <c r="N691" s="105" t="s">
        <v>632</v>
      </c>
      <c r="O691" s="28">
        <f t="shared" si="89"/>
        <v>200000</v>
      </c>
      <c r="P691" s="107">
        <v>200000</v>
      </c>
      <c r="Q691" s="108"/>
      <c r="R691" s="108"/>
      <c r="S691" s="108"/>
      <c r="T691" s="109" t="s">
        <v>636</v>
      </c>
      <c r="U691" s="230">
        <v>1</v>
      </c>
      <c r="V691" s="110">
        <v>6</v>
      </c>
      <c r="W691" s="110">
        <v>4</v>
      </c>
      <c r="X691" s="36">
        <f t="shared" si="90"/>
        <v>10</v>
      </c>
    </row>
    <row r="692" spans="2:24" ht="29.25" customHeight="1" x14ac:dyDescent="0.25">
      <c r="B692" s="215">
        <v>1</v>
      </c>
      <c r="C692" s="8" t="s">
        <v>347</v>
      </c>
      <c r="D692" s="101"/>
      <c r="E692" s="102"/>
      <c r="F692" s="102"/>
      <c r="G692" s="102"/>
      <c r="H692" s="103" t="s">
        <v>42</v>
      </c>
      <c r="I692" s="103" t="s">
        <v>96</v>
      </c>
      <c r="J692" s="103" t="s">
        <v>93</v>
      </c>
      <c r="K692" s="104"/>
      <c r="L692" s="104"/>
      <c r="M692" s="105" t="s">
        <v>625</v>
      </c>
      <c r="N692" s="105" t="s">
        <v>613</v>
      </c>
      <c r="O692" s="28">
        <f t="shared" si="89"/>
        <v>200000</v>
      </c>
      <c r="P692" s="107">
        <v>200000</v>
      </c>
      <c r="Q692" s="108"/>
      <c r="R692" s="108"/>
      <c r="S692" s="108"/>
      <c r="T692" s="109" t="s">
        <v>636</v>
      </c>
      <c r="U692" s="230">
        <v>1</v>
      </c>
      <c r="V692" s="110">
        <v>6</v>
      </c>
      <c r="W692" s="110">
        <v>4</v>
      </c>
      <c r="X692" s="36">
        <f t="shared" si="90"/>
        <v>10</v>
      </c>
    </row>
    <row r="693" spans="2:24" ht="29.25" customHeight="1" x14ac:dyDescent="0.25">
      <c r="B693" s="215">
        <v>1</v>
      </c>
      <c r="C693" s="8" t="s">
        <v>347</v>
      </c>
      <c r="D693" s="101"/>
      <c r="E693" s="102"/>
      <c r="F693" s="102"/>
      <c r="G693" s="102"/>
      <c r="H693" s="103" t="s">
        <v>42</v>
      </c>
      <c r="I693" s="103" t="s">
        <v>96</v>
      </c>
      <c r="J693" s="103" t="s">
        <v>93</v>
      </c>
      <c r="K693" s="104"/>
      <c r="L693" s="104"/>
      <c r="M693" s="105" t="s">
        <v>625</v>
      </c>
      <c r="N693" s="105" t="s">
        <v>359</v>
      </c>
      <c r="O693" s="28">
        <f t="shared" si="89"/>
        <v>200000</v>
      </c>
      <c r="P693" s="107">
        <v>200000</v>
      </c>
      <c r="Q693" s="108"/>
      <c r="R693" s="108"/>
      <c r="S693" s="108"/>
      <c r="T693" s="109" t="s">
        <v>636</v>
      </c>
      <c r="U693" s="230">
        <v>1</v>
      </c>
      <c r="V693" s="110">
        <v>6</v>
      </c>
      <c r="W693" s="110">
        <v>4</v>
      </c>
      <c r="X693" s="36">
        <f t="shared" si="90"/>
        <v>10</v>
      </c>
    </row>
    <row r="694" spans="2:24" ht="29.25" customHeight="1" x14ac:dyDescent="0.25">
      <c r="B694" s="215">
        <v>1</v>
      </c>
      <c r="C694" s="8" t="s">
        <v>347</v>
      </c>
      <c r="D694" s="101"/>
      <c r="E694" s="102"/>
      <c r="F694" s="102"/>
      <c r="G694" s="102"/>
      <c r="H694" s="103" t="s">
        <v>42</v>
      </c>
      <c r="I694" s="103" t="s">
        <v>96</v>
      </c>
      <c r="J694" s="103" t="s">
        <v>93</v>
      </c>
      <c r="K694" s="104"/>
      <c r="L694" s="104"/>
      <c r="M694" s="105" t="s">
        <v>625</v>
      </c>
      <c r="N694" s="105" t="s">
        <v>633</v>
      </c>
      <c r="O694" s="28">
        <f t="shared" si="89"/>
        <v>200000</v>
      </c>
      <c r="P694" s="107">
        <v>200000</v>
      </c>
      <c r="Q694" s="108"/>
      <c r="R694" s="108"/>
      <c r="S694" s="108"/>
      <c r="T694" s="109" t="s">
        <v>636</v>
      </c>
      <c r="U694" s="230">
        <v>1</v>
      </c>
      <c r="V694" s="110">
        <v>6</v>
      </c>
      <c r="W694" s="110">
        <v>4</v>
      </c>
      <c r="X694" s="36">
        <f t="shared" si="90"/>
        <v>10</v>
      </c>
    </row>
    <row r="695" spans="2:24" ht="29.25" customHeight="1" x14ac:dyDescent="0.25">
      <c r="B695" s="215">
        <v>1</v>
      </c>
      <c r="C695" s="8" t="s">
        <v>347</v>
      </c>
      <c r="D695" s="101"/>
      <c r="E695" s="102"/>
      <c r="F695" s="102"/>
      <c r="G695" s="102"/>
      <c r="H695" s="103" t="s">
        <v>42</v>
      </c>
      <c r="I695" s="103" t="s">
        <v>96</v>
      </c>
      <c r="J695" s="103" t="s">
        <v>93</v>
      </c>
      <c r="K695" s="104"/>
      <c r="L695" s="104"/>
      <c r="M695" s="105" t="s">
        <v>625</v>
      </c>
      <c r="N695" s="105" t="s">
        <v>634</v>
      </c>
      <c r="O695" s="28">
        <f t="shared" si="89"/>
        <v>200000</v>
      </c>
      <c r="P695" s="107">
        <v>200000</v>
      </c>
      <c r="Q695" s="108"/>
      <c r="R695" s="108"/>
      <c r="S695" s="108"/>
      <c r="T695" s="109" t="s">
        <v>636</v>
      </c>
      <c r="U695" s="230">
        <v>1</v>
      </c>
      <c r="V695" s="110">
        <v>6</v>
      </c>
      <c r="W695" s="110">
        <v>4</v>
      </c>
      <c r="X695" s="36">
        <f t="shared" si="90"/>
        <v>10</v>
      </c>
    </row>
    <row r="696" spans="2:24" ht="29.25" customHeight="1" x14ac:dyDescent="0.25">
      <c r="B696" s="215">
        <v>1</v>
      </c>
      <c r="C696" s="8" t="s">
        <v>347</v>
      </c>
      <c r="D696" s="101"/>
      <c r="E696" s="102"/>
      <c r="F696" s="102"/>
      <c r="G696" s="102"/>
      <c r="H696" s="103" t="s">
        <v>42</v>
      </c>
      <c r="I696" s="103" t="s">
        <v>96</v>
      </c>
      <c r="J696" s="103" t="s">
        <v>93</v>
      </c>
      <c r="K696" s="104"/>
      <c r="L696" s="104"/>
      <c r="M696" s="105" t="s">
        <v>625</v>
      </c>
      <c r="N696" s="105" t="s">
        <v>635</v>
      </c>
      <c r="O696" s="28">
        <f t="shared" si="89"/>
        <v>200000</v>
      </c>
      <c r="P696" s="107">
        <v>200000</v>
      </c>
      <c r="Q696" s="108"/>
      <c r="R696" s="108"/>
      <c r="S696" s="108"/>
      <c r="T696" s="109" t="s">
        <v>636</v>
      </c>
      <c r="U696" s="230">
        <v>1</v>
      </c>
      <c r="V696" s="110">
        <v>6</v>
      </c>
      <c r="W696" s="110">
        <v>4</v>
      </c>
      <c r="X696" s="36">
        <f t="shared" si="90"/>
        <v>10</v>
      </c>
    </row>
    <row r="697" spans="2:24" ht="29.25" customHeight="1" x14ac:dyDescent="0.25">
      <c r="D697" s="101"/>
      <c r="E697" s="102"/>
      <c r="F697" s="102"/>
      <c r="G697" s="102"/>
      <c r="H697" s="103"/>
      <c r="I697" s="103"/>
      <c r="J697" s="103"/>
      <c r="K697" s="104"/>
      <c r="L697" s="104"/>
      <c r="M697" s="105"/>
      <c r="N697" s="105"/>
      <c r="O697" s="126"/>
      <c r="P697" s="107"/>
      <c r="Q697" s="108"/>
      <c r="R697" s="108"/>
      <c r="S697" s="108"/>
      <c r="T697" s="109"/>
      <c r="U697" s="220"/>
      <c r="V697" s="202"/>
      <c r="W697" s="202"/>
      <c r="X697" s="207"/>
    </row>
    <row r="698" spans="2:24" ht="29.25" customHeight="1" x14ac:dyDescent="0.25">
      <c r="B698" s="215">
        <v>1</v>
      </c>
      <c r="C698" s="8" t="s">
        <v>347</v>
      </c>
      <c r="D698" s="101"/>
      <c r="E698" s="102"/>
      <c r="F698" s="102"/>
      <c r="G698" s="102"/>
      <c r="H698" s="103" t="s">
        <v>42</v>
      </c>
      <c r="I698" s="103" t="s">
        <v>96</v>
      </c>
      <c r="J698" s="103" t="s">
        <v>93</v>
      </c>
      <c r="K698" s="104"/>
      <c r="L698" s="104"/>
      <c r="M698" s="105" t="s">
        <v>637</v>
      </c>
      <c r="N698" s="105" t="s">
        <v>638</v>
      </c>
      <c r="O698" s="28">
        <f t="shared" si="89"/>
        <v>80000</v>
      </c>
      <c r="P698" s="107">
        <v>80000</v>
      </c>
      <c r="Q698" s="108"/>
      <c r="R698" s="108"/>
      <c r="S698" s="108"/>
      <c r="T698" s="109" t="s">
        <v>643</v>
      </c>
      <c r="U698" s="230">
        <v>1</v>
      </c>
      <c r="V698" s="110">
        <v>6</v>
      </c>
      <c r="W698" s="110">
        <v>4</v>
      </c>
      <c r="X698" s="36">
        <f t="shared" si="90"/>
        <v>10</v>
      </c>
    </row>
    <row r="699" spans="2:24" ht="29.25" customHeight="1" x14ac:dyDescent="0.25">
      <c r="B699" s="215">
        <v>1</v>
      </c>
      <c r="C699" s="8" t="s">
        <v>347</v>
      </c>
      <c r="D699" s="101"/>
      <c r="E699" s="102"/>
      <c r="F699" s="102"/>
      <c r="G699" s="102"/>
      <c r="H699" s="103" t="s">
        <v>42</v>
      </c>
      <c r="I699" s="103" t="s">
        <v>96</v>
      </c>
      <c r="J699" s="103" t="s">
        <v>93</v>
      </c>
      <c r="K699" s="104"/>
      <c r="L699" s="104"/>
      <c r="M699" s="105" t="s">
        <v>637</v>
      </c>
      <c r="N699" s="105" t="s">
        <v>627</v>
      </c>
      <c r="O699" s="28">
        <f t="shared" si="89"/>
        <v>80000</v>
      </c>
      <c r="P699" s="107">
        <v>80000</v>
      </c>
      <c r="Q699" s="108"/>
      <c r="R699" s="108"/>
      <c r="S699" s="108"/>
      <c r="T699" s="109" t="s">
        <v>643</v>
      </c>
      <c r="U699" s="230">
        <v>1</v>
      </c>
      <c r="V699" s="110">
        <v>6</v>
      </c>
      <c r="W699" s="110">
        <v>4</v>
      </c>
      <c r="X699" s="36">
        <f t="shared" si="90"/>
        <v>10</v>
      </c>
    </row>
    <row r="700" spans="2:24" ht="29.25" customHeight="1" x14ac:dyDescent="0.25">
      <c r="B700" s="215">
        <v>1</v>
      </c>
      <c r="C700" s="8" t="s">
        <v>347</v>
      </c>
      <c r="D700" s="101"/>
      <c r="E700" s="102"/>
      <c r="F700" s="102"/>
      <c r="G700" s="102"/>
      <c r="H700" s="103" t="s">
        <v>42</v>
      </c>
      <c r="I700" s="103" t="s">
        <v>96</v>
      </c>
      <c r="J700" s="103" t="s">
        <v>93</v>
      </c>
      <c r="K700" s="104"/>
      <c r="L700" s="104"/>
      <c r="M700" s="105" t="s">
        <v>637</v>
      </c>
      <c r="N700" s="105" t="s">
        <v>639</v>
      </c>
      <c r="O700" s="28">
        <f t="shared" si="89"/>
        <v>80000</v>
      </c>
      <c r="P700" s="107">
        <v>80000</v>
      </c>
      <c r="Q700" s="108"/>
      <c r="R700" s="108"/>
      <c r="S700" s="108"/>
      <c r="T700" s="109" t="s">
        <v>643</v>
      </c>
      <c r="U700" s="230">
        <v>1</v>
      </c>
      <c r="V700" s="110">
        <v>6</v>
      </c>
      <c r="W700" s="110">
        <v>4</v>
      </c>
      <c r="X700" s="36">
        <f t="shared" si="90"/>
        <v>10</v>
      </c>
    </row>
    <row r="701" spans="2:24" ht="29.25" customHeight="1" x14ac:dyDescent="0.25">
      <c r="B701" s="215">
        <v>1</v>
      </c>
      <c r="C701" s="8" t="s">
        <v>347</v>
      </c>
      <c r="D701" s="101"/>
      <c r="E701" s="102"/>
      <c r="F701" s="102"/>
      <c r="G701" s="102"/>
      <c r="H701" s="103" t="s">
        <v>42</v>
      </c>
      <c r="I701" s="103" t="s">
        <v>96</v>
      </c>
      <c r="J701" s="103" t="s">
        <v>93</v>
      </c>
      <c r="K701" s="104"/>
      <c r="L701" s="104"/>
      <c r="M701" s="105" t="s">
        <v>637</v>
      </c>
      <c r="N701" s="105" t="s">
        <v>640</v>
      </c>
      <c r="O701" s="28">
        <f t="shared" si="89"/>
        <v>80000</v>
      </c>
      <c r="P701" s="107">
        <v>80000</v>
      </c>
      <c r="Q701" s="108"/>
      <c r="R701" s="108"/>
      <c r="S701" s="108"/>
      <c r="T701" s="109" t="s">
        <v>643</v>
      </c>
      <c r="U701" s="230">
        <v>1</v>
      </c>
      <c r="V701" s="110">
        <v>6</v>
      </c>
      <c r="W701" s="110">
        <v>4</v>
      </c>
      <c r="X701" s="36">
        <f t="shared" si="90"/>
        <v>10</v>
      </c>
    </row>
    <row r="702" spans="2:24" ht="29.25" customHeight="1" x14ac:dyDescent="0.25">
      <c r="B702" s="215">
        <v>1</v>
      </c>
      <c r="C702" s="8" t="s">
        <v>347</v>
      </c>
      <c r="D702" s="101"/>
      <c r="E702" s="102"/>
      <c r="F702" s="102"/>
      <c r="G702" s="102"/>
      <c r="H702" s="103" t="s">
        <v>42</v>
      </c>
      <c r="I702" s="103" t="s">
        <v>96</v>
      </c>
      <c r="J702" s="103" t="s">
        <v>93</v>
      </c>
      <c r="K702" s="104"/>
      <c r="L702" s="104"/>
      <c r="M702" s="105" t="s">
        <v>637</v>
      </c>
      <c r="N702" s="105" t="s">
        <v>641</v>
      </c>
      <c r="O702" s="28">
        <f t="shared" si="89"/>
        <v>80000</v>
      </c>
      <c r="P702" s="107">
        <v>80000</v>
      </c>
      <c r="Q702" s="108"/>
      <c r="R702" s="108"/>
      <c r="S702" s="108"/>
      <c r="T702" s="109" t="s">
        <v>643</v>
      </c>
      <c r="U702" s="230">
        <v>1</v>
      </c>
      <c r="V702" s="110">
        <v>6</v>
      </c>
      <c r="W702" s="110">
        <v>4</v>
      </c>
      <c r="X702" s="36">
        <f t="shared" si="90"/>
        <v>10</v>
      </c>
    </row>
    <row r="703" spans="2:24" ht="29.25" customHeight="1" x14ac:dyDescent="0.25">
      <c r="B703" s="215">
        <v>1</v>
      </c>
      <c r="C703" s="8" t="s">
        <v>347</v>
      </c>
      <c r="D703" s="101"/>
      <c r="E703" s="102"/>
      <c r="F703" s="102"/>
      <c r="G703" s="102"/>
      <c r="H703" s="103" t="s">
        <v>42</v>
      </c>
      <c r="I703" s="103" t="s">
        <v>96</v>
      </c>
      <c r="J703" s="103" t="s">
        <v>93</v>
      </c>
      <c r="K703" s="104"/>
      <c r="L703" s="104"/>
      <c r="M703" s="105" t="s">
        <v>637</v>
      </c>
      <c r="N703" s="105" t="s">
        <v>642</v>
      </c>
      <c r="O703" s="28">
        <f t="shared" si="89"/>
        <v>80000</v>
      </c>
      <c r="P703" s="107">
        <v>80000</v>
      </c>
      <c r="Q703" s="108"/>
      <c r="R703" s="108"/>
      <c r="S703" s="108"/>
      <c r="T703" s="109" t="s">
        <v>643</v>
      </c>
      <c r="U703" s="230">
        <v>1</v>
      </c>
      <c r="V703" s="110">
        <v>6</v>
      </c>
      <c r="W703" s="110">
        <v>4</v>
      </c>
      <c r="X703" s="36">
        <f t="shared" si="90"/>
        <v>10</v>
      </c>
    </row>
    <row r="704" spans="2:24" ht="29.25" customHeight="1" x14ac:dyDescent="0.25">
      <c r="B704" s="215">
        <v>1</v>
      </c>
      <c r="C704" s="8" t="s">
        <v>347</v>
      </c>
      <c r="D704" s="101"/>
      <c r="E704" s="102"/>
      <c r="F704" s="102"/>
      <c r="G704" s="102"/>
      <c r="H704" s="103" t="s">
        <v>42</v>
      </c>
      <c r="I704" s="103" t="s">
        <v>96</v>
      </c>
      <c r="J704" s="103" t="s">
        <v>93</v>
      </c>
      <c r="K704" s="104"/>
      <c r="L704" s="104"/>
      <c r="M704" s="105" t="s">
        <v>637</v>
      </c>
      <c r="N704" s="105" t="s">
        <v>614</v>
      </c>
      <c r="O704" s="28">
        <f t="shared" si="89"/>
        <v>80000</v>
      </c>
      <c r="P704" s="107">
        <v>80000</v>
      </c>
      <c r="Q704" s="108"/>
      <c r="R704" s="108"/>
      <c r="S704" s="108"/>
      <c r="T704" s="109" t="s">
        <v>643</v>
      </c>
      <c r="U704" s="230">
        <v>1</v>
      </c>
      <c r="V704" s="110">
        <v>6</v>
      </c>
      <c r="W704" s="110">
        <v>4</v>
      </c>
      <c r="X704" s="36">
        <f t="shared" si="90"/>
        <v>10</v>
      </c>
    </row>
    <row r="705" spans="2:24" ht="29.25" customHeight="1" x14ac:dyDescent="0.25">
      <c r="B705" s="215">
        <v>1</v>
      </c>
      <c r="C705" s="8" t="s">
        <v>347</v>
      </c>
      <c r="D705" s="101"/>
      <c r="E705" s="102"/>
      <c r="F705" s="102"/>
      <c r="G705" s="102"/>
      <c r="H705" s="103" t="s">
        <v>42</v>
      </c>
      <c r="I705" s="103" t="s">
        <v>96</v>
      </c>
      <c r="J705" s="103" t="s">
        <v>93</v>
      </c>
      <c r="K705" s="104"/>
      <c r="L705" s="104"/>
      <c r="M705" s="105" t="s">
        <v>637</v>
      </c>
      <c r="N705" s="105" t="s">
        <v>613</v>
      </c>
      <c r="O705" s="28">
        <f t="shared" si="89"/>
        <v>80000</v>
      </c>
      <c r="P705" s="107">
        <v>80000</v>
      </c>
      <c r="Q705" s="108"/>
      <c r="R705" s="108"/>
      <c r="S705" s="108"/>
      <c r="T705" s="109" t="s">
        <v>643</v>
      </c>
      <c r="U705" s="230">
        <v>1</v>
      </c>
      <c r="V705" s="110">
        <v>6</v>
      </c>
      <c r="W705" s="110">
        <v>4</v>
      </c>
      <c r="X705" s="36">
        <f t="shared" si="90"/>
        <v>10</v>
      </c>
    </row>
    <row r="706" spans="2:24" ht="29.25" customHeight="1" x14ac:dyDescent="0.25">
      <c r="B706" s="215">
        <v>1</v>
      </c>
      <c r="C706" s="8" t="s">
        <v>347</v>
      </c>
      <c r="D706" s="101"/>
      <c r="E706" s="102"/>
      <c r="F706" s="102"/>
      <c r="G706" s="102"/>
      <c r="H706" s="103" t="s">
        <v>42</v>
      </c>
      <c r="I706" s="103" t="s">
        <v>96</v>
      </c>
      <c r="J706" s="103" t="s">
        <v>93</v>
      </c>
      <c r="K706" s="104"/>
      <c r="L706" s="104"/>
      <c r="M706" s="105" t="s">
        <v>637</v>
      </c>
      <c r="N706" s="105" t="s">
        <v>616</v>
      </c>
      <c r="O706" s="28">
        <f t="shared" si="89"/>
        <v>60000</v>
      </c>
      <c r="P706" s="107">
        <v>60000</v>
      </c>
      <c r="Q706" s="108"/>
      <c r="R706" s="108"/>
      <c r="S706" s="108"/>
      <c r="T706" s="109" t="s">
        <v>643</v>
      </c>
      <c r="U706" s="230">
        <v>1</v>
      </c>
      <c r="V706" s="110">
        <v>6</v>
      </c>
      <c r="W706" s="110">
        <v>4</v>
      </c>
      <c r="X706" s="36">
        <f t="shared" si="90"/>
        <v>10</v>
      </c>
    </row>
    <row r="707" spans="2:24" ht="29.25" customHeight="1" x14ac:dyDescent="0.25">
      <c r="D707" s="101"/>
      <c r="E707" s="102"/>
      <c r="F707" s="102"/>
      <c r="G707" s="102"/>
      <c r="H707" s="103"/>
      <c r="I707" s="103"/>
      <c r="J707" s="103"/>
      <c r="K707" s="104"/>
      <c r="L707" s="104"/>
      <c r="M707" s="105"/>
      <c r="N707" s="105"/>
      <c r="O707" s="126"/>
      <c r="P707" s="107"/>
      <c r="Q707" s="108"/>
      <c r="R707" s="108"/>
      <c r="S707" s="108"/>
      <c r="T707" s="109"/>
      <c r="U707" s="220"/>
      <c r="V707" s="202"/>
      <c r="W707" s="202"/>
      <c r="X707" s="203"/>
    </row>
    <row r="708" spans="2:24" ht="39" customHeight="1" x14ac:dyDescent="0.25">
      <c r="B708" s="215">
        <v>1</v>
      </c>
      <c r="C708" s="8" t="s">
        <v>347</v>
      </c>
      <c r="D708" s="101"/>
      <c r="E708" s="102"/>
      <c r="F708" s="102"/>
      <c r="G708" s="102"/>
      <c r="H708" s="103" t="s">
        <v>42</v>
      </c>
      <c r="I708" s="103" t="s">
        <v>96</v>
      </c>
      <c r="J708" s="103" t="s">
        <v>20</v>
      </c>
      <c r="K708" s="104"/>
      <c r="L708" s="104"/>
      <c r="M708" s="105" t="s">
        <v>645</v>
      </c>
      <c r="N708" s="105" t="s">
        <v>623</v>
      </c>
      <c r="O708" s="28">
        <f t="shared" si="89"/>
        <v>30000</v>
      </c>
      <c r="P708" s="107">
        <v>30000</v>
      </c>
      <c r="Q708" s="108"/>
      <c r="R708" s="108"/>
      <c r="S708" s="108"/>
      <c r="T708" s="109" t="s">
        <v>644</v>
      </c>
      <c r="U708" s="230">
        <v>1</v>
      </c>
      <c r="V708" s="110">
        <v>3</v>
      </c>
      <c r="W708" s="110">
        <v>2</v>
      </c>
      <c r="X708" s="36">
        <f t="shared" si="90"/>
        <v>5</v>
      </c>
    </row>
    <row r="709" spans="2:24" ht="29.25" customHeight="1" x14ac:dyDescent="0.25">
      <c r="B709" s="215">
        <v>1</v>
      </c>
      <c r="C709" s="8" t="s">
        <v>347</v>
      </c>
      <c r="D709" s="101"/>
      <c r="E709" s="102"/>
      <c r="F709" s="102"/>
      <c r="G709" s="102"/>
      <c r="H709" s="103" t="s">
        <v>42</v>
      </c>
      <c r="I709" s="103" t="s">
        <v>96</v>
      </c>
      <c r="J709" s="103" t="s">
        <v>20</v>
      </c>
      <c r="K709" s="104"/>
      <c r="L709" s="104"/>
      <c r="M709" s="105" t="s">
        <v>645</v>
      </c>
      <c r="N709" s="105" t="s">
        <v>622</v>
      </c>
      <c r="O709" s="28">
        <f t="shared" si="89"/>
        <v>30000</v>
      </c>
      <c r="P709" s="107">
        <v>30000</v>
      </c>
      <c r="Q709" s="108"/>
      <c r="R709" s="108"/>
      <c r="S709" s="108"/>
      <c r="T709" s="109" t="s">
        <v>644</v>
      </c>
      <c r="U709" s="230">
        <v>1</v>
      </c>
      <c r="V709" s="110">
        <v>3</v>
      </c>
      <c r="W709" s="110">
        <v>2</v>
      </c>
      <c r="X709" s="36">
        <f t="shared" si="90"/>
        <v>5</v>
      </c>
    </row>
    <row r="710" spans="2:24" ht="29.25" customHeight="1" x14ac:dyDescent="0.25">
      <c r="B710" s="215">
        <v>1</v>
      </c>
      <c r="C710" s="8" t="s">
        <v>347</v>
      </c>
      <c r="D710" s="101"/>
      <c r="E710" s="102"/>
      <c r="F710" s="102"/>
      <c r="G710" s="102"/>
      <c r="H710" s="103" t="s">
        <v>42</v>
      </c>
      <c r="I710" s="103" t="s">
        <v>96</v>
      </c>
      <c r="J710" s="103" t="s">
        <v>20</v>
      </c>
      <c r="K710" s="104"/>
      <c r="L710" s="104"/>
      <c r="M710" s="105" t="s">
        <v>645</v>
      </c>
      <c r="N710" s="105" t="s">
        <v>336</v>
      </c>
      <c r="O710" s="28">
        <f t="shared" si="89"/>
        <v>30000</v>
      </c>
      <c r="P710" s="107">
        <v>30000</v>
      </c>
      <c r="Q710" s="108"/>
      <c r="R710" s="108"/>
      <c r="S710" s="108"/>
      <c r="T710" s="109" t="s">
        <v>644</v>
      </c>
      <c r="U710" s="230">
        <v>1</v>
      </c>
      <c r="V710" s="110">
        <v>3</v>
      </c>
      <c r="W710" s="110">
        <v>2</v>
      </c>
      <c r="X710" s="36">
        <f t="shared" si="90"/>
        <v>5</v>
      </c>
    </row>
    <row r="711" spans="2:24" ht="29.25" customHeight="1" x14ac:dyDescent="0.25">
      <c r="B711" s="215">
        <v>1</v>
      </c>
      <c r="C711" s="8" t="s">
        <v>347</v>
      </c>
      <c r="D711" s="101"/>
      <c r="E711" s="102"/>
      <c r="F711" s="102"/>
      <c r="G711" s="102"/>
      <c r="H711" s="103" t="s">
        <v>42</v>
      </c>
      <c r="I711" s="103" t="s">
        <v>96</v>
      </c>
      <c r="J711" s="103" t="s">
        <v>20</v>
      </c>
      <c r="K711" s="104"/>
      <c r="L711" s="104"/>
      <c r="M711" s="105" t="s">
        <v>645</v>
      </c>
      <c r="N711" s="105" t="s">
        <v>616</v>
      </c>
      <c r="O711" s="28">
        <f t="shared" si="89"/>
        <v>30000</v>
      </c>
      <c r="P711" s="107">
        <v>30000</v>
      </c>
      <c r="Q711" s="108"/>
      <c r="R711" s="108"/>
      <c r="S711" s="108"/>
      <c r="T711" s="109" t="s">
        <v>644</v>
      </c>
      <c r="U711" s="230">
        <v>1</v>
      </c>
      <c r="V711" s="110">
        <v>3</v>
      </c>
      <c r="W711" s="110">
        <v>2</v>
      </c>
      <c r="X711" s="36">
        <f t="shared" si="90"/>
        <v>5</v>
      </c>
    </row>
    <row r="712" spans="2:24" ht="29.25" customHeight="1" x14ac:dyDescent="0.25">
      <c r="B712" s="215">
        <v>1</v>
      </c>
      <c r="C712" s="8" t="s">
        <v>347</v>
      </c>
      <c r="D712" s="101"/>
      <c r="E712" s="102"/>
      <c r="F712" s="102"/>
      <c r="G712" s="102"/>
      <c r="H712" s="103" t="s">
        <v>42</v>
      </c>
      <c r="I712" s="103" t="s">
        <v>96</v>
      </c>
      <c r="J712" s="103" t="s">
        <v>20</v>
      </c>
      <c r="K712" s="104"/>
      <c r="L712" s="104"/>
      <c r="M712" s="105" t="s">
        <v>645</v>
      </c>
      <c r="N712" s="105" t="s">
        <v>628</v>
      </c>
      <c r="O712" s="28">
        <f t="shared" si="89"/>
        <v>30000</v>
      </c>
      <c r="P712" s="107">
        <v>30000</v>
      </c>
      <c r="Q712" s="108"/>
      <c r="R712" s="108"/>
      <c r="S712" s="108"/>
      <c r="T712" s="109" t="s">
        <v>644</v>
      </c>
      <c r="U712" s="230">
        <v>1</v>
      </c>
      <c r="V712" s="110">
        <v>3</v>
      </c>
      <c r="W712" s="110">
        <v>2</v>
      </c>
      <c r="X712" s="36">
        <f t="shared" si="90"/>
        <v>5</v>
      </c>
    </row>
    <row r="713" spans="2:24" ht="29.25" customHeight="1" x14ac:dyDescent="0.25">
      <c r="B713" s="215">
        <v>1</v>
      </c>
      <c r="C713" s="8" t="s">
        <v>347</v>
      </c>
      <c r="D713" s="101"/>
      <c r="E713" s="102"/>
      <c r="F713" s="102"/>
      <c r="G713" s="102"/>
      <c r="H713" s="103" t="s">
        <v>42</v>
      </c>
      <c r="I713" s="103" t="s">
        <v>96</v>
      </c>
      <c r="J713" s="103" t="s">
        <v>20</v>
      </c>
      <c r="K713" s="104"/>
      <c r="L713" s="104"/>
      <c r="M713" s="105" t="s">
        <v>645</v>
      </c>
      <c r="N713" s="105" t="s">
        <v>613</v>
      </c>
      <c r="O713" s="28">
        <f t="shared" si="89"/>
        <v>30000</v>
      </c>
      <c r="P713" s="107">
        <v>30000</v>
      </c>
      <c r="Q713" s="108"/>
      <c r="R713" s="108"/>
      <c r="S713" s="108"/>
      <c r="T713" s="109" t="s">
        <v>644</v>
      </c>
      <c r="U713" s="230">
        <v>1</v>
      </c>
      <c r="V713" s="110">
        <v>3</v>
      </c>
      <c r="W713" s="110">
        <v>2</v>
      </c>
      <c r="X713" s="36">
        <f t="shared" si="90"/>
        <v>5</v>
      </c>
    </row>
    <row r="714" spans="2:24" ht="29.25" customHeight="1" x14ac:dyDescent="0.25">
      <c r="D714" s="101"/>
      <c r="E714" s="102"/>
      <c r="F714" s="102"/>
      <c r="G714" s="102"/>
      <c r="H714" s="103"/>
      <c r="I714" s="103"/>
      <c r="J714" s="103"/>
      <c r="K714" s="104"/>
      <c r="L714" s="104"/>
      <c r="M714" s="105"/>
      <c r="N714" s="105"/>
      <c r="O714" s="126"/>
      <c r="P714" s="107"/>
      <c r="Q714" s="108"/>
      <c r="R714" s="108"/>
      <c r="S714" s="108"/>
      <c r="T714" s="109"/>
      <c r="U714" s="220"/>
      <c r="V714" s="202"/>
      <c r="W714" s="202"/>
      <c r="X714" s="203"/>
    </row>
    <row r="715" spans="2:24" ht="29.25" customHeight="1" x14ac:dyDescent="0.25">
      <c r="B715" s="215">
        <v>1</v>
      </c>
      <c r="C715" s="8" t="s">
        <v>347</v>
      </c>
      <c r="D715" s="101"/>
      <c r="E715" s="102"/>
      <c r="F715" s="102"/>
      <c r="G715" s="102"/>
      <c r="H715" s="103" t="s">
        <v>42</v>
      </c>
      <c r="I715" s="103" t="s">
        <v>96</v>
      </c>
      <c r="J715" s="103" t="s">
        <v>20</v>
      </c>
      <c r="K715" s="104"/>
      <c r="L715" s="104"/>
      <c r="M715" s="105" t="s">
        <v>646</v>
      </c>
      <c r="N715" s="105" t="s">
        <v>359</v>
      </c>
      <c r="O715" s="28">
        <f t="shared" si="89"/>
        <v>41000</v>
      </c>
      <c r="P715" s="107">
        <v>41000</v>
      </c>
      <c r="Q715" s="108"/>
      <c r="R715" s="108"/>
      <c r="S715" s="108"/>
      <c r="T715" s="109" t="s">
        <v>647</v>
      </c>
      <c r="U715" s="230">
        <v>1</v>
      </c>
      <c r="V715" s="110">
        <v>3</v>
      </c>
      <c r="W715" s="110">
        <v>2</v>
      </c>
      <c r="X715" s="36">
        <f t="shared" ref="X715:X720" si="91">W715+V715</f>
        <v>5</v>
      </c>
    </row>
    <row r="716" spans="2:24" ht="29.25" customHeight="1" x14ac:dyDescent="0.25">
      <c r="B716" s="215">
        <v>1</v>
      </c>
      <c r="C716" s="8" t="s">
        <v>347</v>
      </c>
      <c r="D716" s="101"/>
      <c r="E716" s="102"/>
      <c r="F716" s="102"/>
      <c r="G716" s="102"/>
      <c r="H716" s="103" t="s">
        <v>42</v>
      </c>
      <c r="I716" s="103" t="s">
        <v>96</v>
      </c>
      <c r="J716" s="103" t="s">
        <v>20</v>
      </c>
      <c r="K716" s="104"/>
      <c r="L716" s="104"/>
      <c r="M716" s="105" t="s">
        <v>646</v>
      </c>
      <c r="N716" s="105" t="s">
        <v>336</v>
      </c>
      <c r="O716" s="28">
        <f t="shared" si="89"/>
        <v>41000</v>
      </c>
      <c r="P716" s="107">
        <v>41000</v>
      </c>
      <c r="Q716" s="108"/>
      <c r="R716" s="108"/>
      <c r="S716" s="108"/>
      <c r="T716" s="109" t="s">
        <v>647</v>
      </c>
      <c r="U716" s="230">
        <v>1</v>
      </c>
      <c r="V716" s="110">
        <v>3</v>
      </c>
      <c r="W716" s="110">
        <v>2</v>
      </c>
      <c r="X716" s="36">
        <f t="shared" si="91"/>
        <v>5</v>
      </c>
    </row>
    <row r="717" spans="2:24" ht="29.25" customHeight="1" x14ac:dyDescent="0.25">
      <c r="B717" s="215">
        <v>1</v>
      </c>
      <c r="C717" s="8" t="s">
        <v>347</v>
      </c>
      <c r="D717" s="101"/>
      <c r="E717" s="102"/>
      <c r="F717" s="102"/>
      <c r="G717" s="102"/>
      <c r="H717" s="103" t="s">
        <v>42</v>
      </c>
      <c r="I717" s="103" t="s">
        <v>96</v>
      </c>
      <c r="J717" s="103" t="s">
        <v>20</v>
      </c>
      <c r="K717" s="104"/>
      <c r="L717" s="104"/>
      <c r="M717" s="105" t="s">
        <v>646</v>
      </c>
      <c r="N717" s="105" t="s">
        <v>622</v>
      </c>
      <c r="O717" s="28">
        <f t="shared" si="89"/>
        <v>41000</v>
      </c>
      <c r="P717" s="107">
        <v>41000</v>
      </c>
      <c r="Q717" s="108"/>
      <c r="R717" s="108"/>
      <c r="S717" s="108"/>
      <c r="T717" s="109" t="s">
        <v>647</v>
      </c>
      <c r="U717" s="230">
        <v>1</v>
      </c>
      <c r="V717" s="110">
        <v>3</v>
      </c>
      <c r="W717" s="110">
        <v>2</v>
      </c>
      <c r="X717" s="36">
        <f t="shared" si="91"/>
        <v>5</v>
      </c>
    </row>
    <row r="718" spans="2:24" ht="29.25" customHeight="1" x14ac:dyDescent="0.25">
      <c r="B718" s="215">
        <v>1</v>
      </c>
      <c r="C718" s="8" t="s">
        <v>347</v>
      </c>
      <c r="D718" s="101"/>
      <c r="E718" s="102"/>
      <c r="F718" s="102"/>
      <c r="G718" s="102"/>
      <c r="H718" s="103" t="s">
        <v>42</v>
      </c>
      <c r="I718" s="103" t="s">
        <v>96</v>
      </c>
      <c r="J718" s="103" t="s">
        <v>20</v>
      </c>
      <c r="K718" s="104"/>
      <c r="L718" s="104"/>
      <c r="M718" s="105" t="s">
        <v>646</v>
      </c>
      <c r="N718" s="105" t="s">
        <v>628</v>
      </c>
      <c r="O718" s="28">
        <f t="shared" si="89"/>
        <v>41000</v>
      </c>
      <c r="P718" s="107">
        <v>41000</v>
      </c>
      <c r="Q718" s="108"/>
      <c r="R718" s="108"/>
      <c r="S718" s="108"/>
      <c r="T718" s="109" t="s">
        <v>647</v>
      </c>
      <c r="U718" s="230">
        <v>1</v>
      </c>
      <c r="V718" s="110">
        <v>3</v>
      </c>
      <c r="W718" s="110">
        <v>2</v>
      </c>
      <c r="X718" s="36">
        <f t="shared" si="91"/>
        <v>5</v>
      </c>
    </row>
    <row r="719" spans="2:24" ht="29.25" customHeight="1" x14ac:dyDescent="0.25">
      <c r="D719" s="101"/>
      <c r="E719" s="102"/>
      <c r="F719" s="102"/>
      <c r="G719" s="102"/>
      <c r="H719" s="103"/>
      <c r="I719" s="103"/>
      <c r="J719" s="103"/>
      <c r="K719" s="104"/>
      <c r="L719" s="104"/>
      <c r="M719" s="105"/>
      <c r="N719" s="105"/>
      <c r="O719" s="28"/>
      <c r="P719" s="107"/>
      <c r="Q719" s="108"/>
      <c r="R719" s="108"/>
      <c r="S719" s="108"/>
      <c r="T719" s="109"/>
      <c r="U719" s="220"/>
      <c r="V719" s="202"/>
      <c r="W719" s="202"/>
      <c r="X719" s="203"/>
    </row>
    <row r="720" spans="2:24" ht="29.25" customHeight="1" x14ac:dyDescent="0.25">
      <c r="B720" s="215">
        <v>1</v>
      </c>
      <c r="C720" s="8" t="s">
        <v>347</v>
      </c>
      <c r="D720" s="101"/>
      <c r="E720" s="102"/>
      <c r="F720" s="102"/>
      <c r="G720" s="102"/>
      <c r="H720" s="103" t="s">
        <v>42</v>
      </c>
      <c r="I720" s="103" t="s">
        <v>96</v>
      </c>
      <c r="J720" s="103" t="s">
        <v>93</v>
      </c>
      <c r="K720" s="104"/>
      <c r="L720" s="104"/>
      <c r="M720" s="105" t="s">
        <v>648</v>
      </c>
      <c r="N720" s="105" t="s">
        <v>352</v>
      </c>
      <c r="O720" s="28">
        <f t="shared" si="89"/>
        <v>12000</v>
      </c>
      <c r="P720" s="107">
        <v>12000</v>
      </c>
      <c r="Q720" s="108"/>
      <c r="R720" s="108"/>
      <c r="S720" s="108"/>
      <c r="T720" s="109" t="s">
        <v>652</v>
      </c>
      <c r="U720" s="230">
        <v>1</v>
      </c>
      <c r="V720" s="110">
        <v>6</v>
      </c>
      <c r="W720" s="110">
        <v>4</v>
      </c>
      <c r="X720" s="36">
        <f t="shared" si="91"/>
        <v>10</v>
      </c>
    </row>
    <row r="721" spans="2:24" ht="29.25" customHeight="1" x14ac:dyDescent="0.25">
      <c r="B721" s="215">
        <v>1</v>
      </c>
      <c r="C721" s="8" t="s">
        <v>347</v>
      </c>
      <c r="D721" s="101"/>
      <c r="E721" s="102"/>
      <c r="F721" s="102"/>
      <c r="G721" s="102"/>
      <c r="H721" s="103" t="s">
        <v>42</v>
      </c>
      <c r="I721" s="103" t="s">
        <v>96</v>
      </c>
      <c r="J721" s="103" t="s">
        <v>93</v>
      </c>
      <c r="K721" s="104"/>
      <c r="L721" s="104"/>
      <c r="M721" s="105" t="s">
        <v>648</v>
      </c>
      <c r="N721" s="105" t="s">
        <v>632</v>
      </c>
      <c r="O721" s="28">
        <f t="shared" ref="O721:O735" si="92">P721</f>
        <v>12000</v>
      </c>
      <c r="P721" s="107">
        <v>12000</v>
      </c>
      <c r="Q721" s="108"/>
      <c r="R721" s="108"/>
      <c r="S721" s="108"/>
      <c r="T721" s="109" t="s">
        <v>652</v>
      </c>
      <c r="U721" s="230">
        <v>1</v>
      </c>
      <c r="V721" s="110">
        <v>6</v>
      </c>
      <c r="W721" s="110">
        <v>4</v>
      </c>
      <c r="X721" s="36">
        <f t="shared" ref="X721:X735" si="93">W721+V721</f>
        <v>10</v>
      </c>
    </row>
    <row r="722" spans="2:24" ht="29.25" customHeight="1" x14ac:dyDescent="0.25">
      <c r="B722" s="215">
        <v>1</v>
      </c>
      <c r="C722" s="8" t="s">
        <v>347</v>
      </c>
      <c r="D722" s="101"/>
      <c r="E722" s="102"/>
      <c r="F722" s="102"/>
      <c r="G722" s="102"/>
      <c r="H722" s="103" t="s">
        <v>42</v>
      </c>
      <c r="I722" s="103" t="s">
        <v>96</v>
      </c>
      <c r="J722" s="103" t="s">
        <v>93</v>
      </c>
      <c r="K722" s="104"/>
      <c r="L722" s="104"/>
      <c r="M722" s="105" t="s">
        <v>648</v>
      </c>
      <c r="N722" s="105" t="s">
        <v>620</v>
      </c>
      <c r="O722" s="28">
        <f t="shared" si="92"/>
        <v>12000</v>
      </c>
      <c r="P722" s="107">
        <v>12000</v>
      </c>
      <c r="Q722" s="108"/>
      <c r="R722" s="108"/>
      <c r="S722" s="108"/>
      <c r="T722" s="109" t="s">
        <v>652</v>
      </c>
      <c r="U722" s="230">
        <v>1</v>
      </c>
      <c r="V722" s="110">
        <v>6</v>
      </c>
      <c r="W722" s="110">
        <v>4</v>
      </c>
      <c r="X722" s="36">
        <f t="shared" si="93"/>
        <v>10</v>
      </c>
    </row>
    <row r="723" spans="2:24" ht="29.25" customHeight="1" x14ac:dyDescent="0.25">
      <c r="B723" s="215">
        <v>1</v>
      </c>
      <c r="C723" s="8" t="s">
        <v>347</v>
      </c>
      <c r="D723" s="101"/>
      <c r="E723" s="102"/>
      <c r="F723" s="102"/>
      <c r="G723" s="102"/>
      <c r="H723" s="103" t="s">
        <v>42</v>
      </c>
      <c r="I723" s="103" t="s">
        <v>96</v>
      </c>
      <c r="J723" s="103" t="s">
        <v>93</v>
      </c>
      <c r="K723" s="104"/>
      <c r="L723" s="104"/>
      <c r="M723" s="105" t="s">
        <v>648</v>
      </c>
      <c r="N723" s="105" t="s">
        <v>649</v>
      </c>
      <c r="O723" s="28">
        <f t="shared" si="92"/>
        <v>12000</v>
      </c>
      <c r="P723" s="107">
        <v>12000</v>
      </c>
      <c r="Q723" s="108"/>
      <c r="R723" s="108"/>
      <c r="S723" s="108"/>
      <c r="T723" s="109" t="s">
        <v>652</v>
      </c>
      <c r="U723" s="230">
        <v>1</v>
      </c>
      <c r="V723" s="110">
        <v>6</v>
      </c>
      <c r="W723" s="110">
        <v>4</v>
      </c>
      <c r="X723" s="36">
        <f t="shared" si="93"/>
        <v>10</v>
      </c>
    </row>
    <row r="724" spans="2:24" ht="29.25" customHeight="1" x14ac:dyDescent="0.25">
      <c r="B724" s="215">
        <v>1</v>
      </c>
      <c r="C724" s="8" t="s">
        <v>347</v>
      </c>
      <c r="D724" s="101"/>
      <c r="E724" s="102"/>
      <c r="F724" s="102"/>
      <c r="G724" s="102"/>
      <c r="H724" s="103" t="s">
        <v>42</v>
      </c>
      <c r="I724" s="103" t="s">
        <v>96</v>
      </c>
      <c r="J724" s="103" t="s">
        <v>93</v>
      </c>
      <c r="K724" s="104"/>
      <c r="L724" s="104"/>
      <c r="M724" s="105" t="s">
        <v>648</v>
      </c>
      <c r="N724" s="105" t="s">
        <v>650</v>
      </c>
      <c r="O724" s="28">
        <f t="shared" si="92"/>
        <v>12000</v>
      </c>
      <c r="P724" s="107">
        <v>12000</v>
      </c>
      <c r="Q724" s="108"/>
      <c r="R724" s="108"/>
      <c r="S724" s="108"/>
      <c r="T724" s="109" t="s">
        <v>652</v>
      </c>
      <c r="U724" s="230">
        <v>1</v>
      </c>
      <c r="V724" s="110">
        <v>6</v>
      </c>
      <c r="W724" s="110">
        <v>4</v>
      </c>
      <c r="X724" s="36">
        <f t="shared" si="93"/>
        <v>10</v>
      </c>
    </row>
    <row r="725" spans="2:24" ht="29.25" customHeight="1" x14ac:dyDescent="0.25">
      <c r="B725" s="215">
        <v>1</v>
      </c>
      <c r="C725" s="8" t="s">
        <v>347</v>
      </c>
      <c r="D725" s="101"/>
      <c r="E725" s="102"/>
      <c r="F725" s="102"/>
      <c r="G725" s="102"/>
      <c r="H725" s="103" t="s">
        <v>42</v>
      </c>
      <c r="I725" s="103" t="s">
        <v>96</v>
      </c>
      <c r="J725" s="103" t="s">
        <v>93</v>
      </c>
      <c r="K725" s="104"/>
      <c r="L725" s="104"/>
      <c r="M725" s="105" t="s">
        <v>648</v>
      </c>
      <c r="N725" s="105" t="s">
        <v>626</v>
      </c>
      <c r="O725" s="28">
        <f t="shared" si="92"/>
        <v>24000</v>
      </c>
      <c r="P725" s="107">
        <v>24000</v>
      </c>
      <c r="Q725" s="108"/>
      <c r="R725" s="108"/>
      <c r="S725" s="108"/>
      <c r="T725" s="109" t="s">
        <v>652</v>
      </c>
      <c r="U725" s="230">
        <v>1</v>
      </c>
      <c r="V725" s="110">
        <v>6</v>
      </c>
      <c r="W725" s="110">
        <v>4</v>
      </c>
      <c r="X725" s="36">
        <f t="shared" si="93"/>
        <v>10</v>
      </c>
    </row>
    <row r="726" spans="2:24" ht="29.25" customHeight="1" x14ac:dyDescent="0.25">
      <c r="B726" s="215">
        <v>1</v>
      </c>
      <c r="C726" s="8" t="s">
        <v>347</v>
      </c>
      <c r="D726" s="101"/>
      <c r="E726" s="102"/>
      <c r="F726" s="102"/>
      <c r="G726" s="102"/>
      <c r="H726" s="103" t="s">
        <v>42</v>
      </c>
      <c r="I726" s="103" t="s">
        <v>96</v>
      </c>
      <c r="J726" s="103" t="s">
        <v>93</v>
      </c>
      <c r="K726" s="104"/>
      <c r="L726" s="104"/>
      <c r="M726" s="105" t="s">
        <v>648</v>
      </c>
      <c r="N726" s="105" t="s">
        <v>358</v>
      </c>
      <c r="O726" s="28">
        <f t="shared" si="92"/>
        <v>24000</v>
      </c>
      <c r="P726" s="107">
        <v>24000</v>
      </c>
      <c r="Q726" s="108"/>
      <c r="R726" s="108"/>
      <c r="S726" s="108"/>
      <c r="T726" s="109" t="s">
        <v>652</v>
      </c>
      <c r="U726" s="230">
        <v>1</v>
      </c>
      <c r="V726" s="110">
        <v>6</v>
      </c>
      <c r="W726" s="110">
        <v>4</v>
      </c>
      <c r="X726" s="36">
        <f t="shared" si="93"/>
        <v>10</v>
      </c>
    </row>
    <row r="727" spans="2:24" ht="29.25" customHeight="1" x14ac:dyDescent="0.25">
      <c r="B727" s="215">
        <v>1</v>
      </c>
      <c r="C727" s="8" t="s">
        <v>347</v>
      </c>
      <c r="D727" s="101"/>
      <c r="E727" s="102"/>
      <c r="F727" s="102"/>
      <c r="G727" s="102"/>
      <c r="H727" s="103" t="s">
        <v>42</v>
      </c>
      <c r="I727" s="103" t="s">
        <v>96</v>
      </c>
      <c r="J727" s="103" t="s">
        <v>93</v>
      </c>
      <c r="K727" s="104"/>
      <c r="L727" s="104"/>
      <c r="M727" s="105" t="s">
        <v>648</v>
      </c>
      <c r="N727" s="105" t="s">
        <v>611</v>
      </c>
      <c r="O727" s="28">
        <f t="shared" si="92"/>
        <v>24000</v>
      </c>
      <c r="P727" s="107">
        <v>24000</v>
      </c>
      <c r="Q727" s="108"/>
      <c r="R727" s="108"/>
      <c r="S727" s="108"/>
      <c r="T727" s="109" t="s">
        <v>652</v>
      </c>
      <c r="U727" s="230">
        <v>1</v>
      </c>
      <c r="V727" s="110">
        <v>6</v>
      </c>
      <c r="W727" s="110">
        <v>4</v>
      </c>
      <c r="X727" s="36">
        <f t="shared" si="93"/>
        <v>10</v>
      </c>
    </row>
    <row r="728" spans="2:24" ht="29.25" customHeight="1" x14ac:dyDescent="0.25">
      <c r="B728" s="215">
        <v>1</v>
      </c>
      <c r="C728" s="8" t="s">
        <v>347</v>
      </c>
      <c r="D728" s="101"/>
      <c r="E728" s="102"/>
      <c r="F728" s="102"/>
      <c r="G728" s="102"/>
      <c r="H728" s="103" t="s">
        <v>42</v>
      </c>
      <c r="I728" s="103" t="s">
        <v>96</v>
      </c>
      <c r="J728" s="103" t="s">
        <v>93</v>
      </c>
      <c r="K728" s="104"/>
      <c r="L728" s="104"/>
      <c r="M728" s="105" t="s">
        <v>648</v>
      </c>
      <c r="N728" s="105" t="s">
        <v>359</v>
      </c>
      <c r="O728" s="28">
        <f t="shared" si="92"/>
        <v>24000</v>
      </c>
      <c r="P728" s="107">
        <v>24000</v>
      </c>
      <c r="Q728" s="108"/>
      <c r="R728" s="108"/>
      <c r="S728" s="108"/>
      <c r="T728" s="109" t="s">
        <v>652</v>
      </c>
      <c r="U728" s="230">
        <v>1</v>
      </c>
      <c r="V728" s="110">
        <v>6</v>
      </c>
      <c r="W728" s="110">
        <v>4</v>
      </c>
      <c r="X728" s="36">
        <f t="shared" si="93"/>
        <v>10</v>
      </c>
    </row>
    <row r="729" spans="2:24" ht="29.25" customHeight="1" x14ac:dyDescent="0.25">
      <c r="B729" s="215">
        <v>1</v>
      </c>
      <c r="C729" s="8" t="s">
        <v>347</v>
      </c>
      <c r="D729" s="101"/>
      <c r="E729" s="102"/>
      <c r="F729" s="102"/>
      <c r="G729" s="102"/>
      <c r="H729" s="103" t="s">
        <v>42</v>
      </c>
      <c r="I729" s="103" t="s">
        <v>96</v>
      </c>
      <c r="J729" s="103" t="s">
        <v>93</v>
      </c>
      <c r="K729" s="104"/>
      <c r="L729" s="104"/>
      <c r="M729" s="105" t="s">
        <v>648</v>
      </c>
      <c r="N729" s="105" t="s">
        <v>651</v>
      </c>
      <c r="O729" s="28">
        <f t="shared" si="92"/>
        <v>24000</v>
      </c>
      <c r="P729" s="107">
        <v>24000</v>
      </c>
      <c r="Q729" s="108"/>
      <c r="R729" s="108"/>
      <c r="S729" s="108"/>
      <c r="T729" s="109" t="s">
        <v>652</v>
      </c>
      <c r="U729" s="230">
        <v>1</v>
      </c>
      <c r="V729" s="110">
        <v>6</v>
      </c>
      <c r="W729" s="110">
        <v>4</v>
      </c>
      <c r="X729" s="36">
        <f t="shared" si="93"/>
        <v>10</v>
      </c>
    </row>
    <row r="730" spans="2:24" ht="29.25" customHeight="1" x14ac:dyDescent="0.25">
      <c r="B730" s="215">
        <v>1</v>
      </c>
      <c r="C730" s="8" t="s">
        <v>347</v>
      </c>
      <c r="D730" s="101"/>
      <c r="E730" s="102"/>
      <c r="F730" s="102"/>
      <c r="G730" s="102"/>
      <c r="H730" s="103" t="s">
        <v>42</v>
      </c>
      <c r="I730" s="103" t="s">
        <v>96</v>
      </c>
      <c r="J730" s="103" t="s">
        <v>93</v>
      </c>
      <c r="K730" s="104"/>
      <c r="L730" s="104"/>
      <c r="M730" s="105" t="s">
        <v>648</v>
      </c>
      <c r="N730" s="105" t="s">
        <v>628</v>
      </c>
      <c r="O730" s="28">
        <f t="shared" si="92"/>
        <v>24000</v>
      </c>
      <c r="P730" s="107">
        <v>24000</v>
      </c>
      <c r="Q730" s="108"/>
      <c r="R730" s="108"/>
      <c r="S730" s="108"/>
      <c r="T730" s="109" t="s">
        <v>652</v>
      </c>
      <c r="U730" s="230">
        <v>1</v>
      </c>
      <c r="V730" s="110">
        <v>6</v>
      </c>
      <c r="W730" s="110">
        <v>4</v>
      </c>
      <c r="X730" s="36">
        <f t="shared" si="93"/>
        <v>10</v>
      </c>
    </row>
    <row r="731" spans="2:24" ht="29.25" customHeight="1" x14ac:dyDescent="0.25">
      <c r="B731" s="215">
        <v>1</v>
      </c>
      <c r="C731" s="8" t="s">
        <v>347</v>
      </c>
      <c r="D731" s="101"/>
      <c r="E731" s="102"/>
      <c r="F731" s="102"/>
      <c r="G731" s="102"/>
      <c r="H731" s="103" t="s">
        <v>42</v>
      </c>
      <c r="I731" s="103" t="s">
        <v>96</v>
      </c>
      <c r="J731" s="103" t="s">
        <v>93</v>
      </c>
      <c r="K731" s="104"/>
      <c r="L731" s="104"/>
      <c r="M731" s="105" t="s">
        <v>648</v>
      </c>
      <c r="N731" s="105" t="s">
        <v>613</v>
      </c>
      <c r="O731" s="28">
        <f t="shared" si="92"/>
        <v>48000</v>
      </c>
      <c r="P731" s="107">
        <v>48000</v>
      </c>
      <c r="Q731" s="108"/>
      <c r="R731" s="108"/>
      <c r="S731" s="108"/>
      <c r="T731" s="109" t="s">
        <v>652</v>
      </c>
      <c r="U731" s="230">
        <v>1</v>
      </c>
      <c r="V731" s="110">
        <v>6</v>
      </c>
      <c r="W731" s="110">
        <v>4</v>
      </c>
      <c r="X731" s="36">
        <f t="shared" si="93"/>
        <v>10</v>
      </c>
    </row>
    <row r="732" spans="2:24" ht="29.25" customHeight="1" x14ac:dyDescent="0.25">
      <c r="B732" s="215">
        <v>1</v>
      </c>
      <c r="C732" s="8" t="s">
        <v>347</v>
      </c>
      <c r="D732" s="101"/>
      <c r="E732" s="102"/>
      <c r="F732" s="102"/>
      <c r="G732" s="102"/>
      <c r="H732" s="103" t="s">
        <v>42</v>
      </c>
      <c r="I732" s="103" t="s">
        <v>96</v>
      </c>
      <c r="J732" s="103" t="s">
        <v>93</v>
      </c>
      <c r="K732" s="104"/>
      <c r="L732" s="104"/>
      <c r="M732" s="105" t="s">
        <v>648</v>
      </c>
      <c r="N732" s="105" t="s">
        <v>627</v>
      </c>
      <c r="O732" s="28">
        <f t="shared" si="92"/>
        <v>24000</v>
      </c>
      <c r="P732" s="107">
        <v>24000</v>
      </c>
      <c r="Q732" s="108"/>
      <c r="R732" s="108"/>
      <c r="S732" s="108"/>
      <c r="T732" s="109" t="s">
        <v>652</v>
      </c>
      <c r="U732" s="230">
        <v>1</v>
      </c>
      <c r="V732" s="110">
        <v>6</v>
      </c>
      <c r="W732" s="110">
        <v>4</v>
      </c>
      <c r="X732" s="36">
        <f t="shared" si="93"/>
        <v>10</v>
      </c>
    </row>
    <row r="733" spans="2:24" ht="29.25" customHeight="1" x14ac:dyDescent="0.25">
      <c r="B733" s="215">
        <v>1</v>
      </c>
      <c r="C733" s="8" t="s">
        <v>347</v>
      </c>
      <c r="D733" s="101"/>
      <c r="E733" s="102"/>
      <c r="F733" s="102"/>
      <c r="G733" s="102"/>
      <c r="H733" s="103" t="s">
        <v>42</v>
      </c>
      <c r="I733" s="103" t="s">
        <v>96</v>
      </c>
      <c r="J733" s="103" t="s">
        <v>93</v>
      </c>
      <c r="K733" s="104"/>
      <c r="L733" s="104"/>
      <c r="M733" s="105" t="s">
        <v>648</v>
      </c>
      <c r="N733" s="105" t="s">
        <v>353</v>
      </c>
      <c r="O733" s="28">
        <f t="shared" si="92"/>
        <v>24000</v>
      </c>
      <c r="P733" s="107">
        <v>24000</v>
      </c>
      <c r="Q733" s="108"/>
      <c r="R733" s="108"/>
      <c r="S733" s="108"/>
      <c r="T733" s="109" t="s">
        <v>652</v>
      </c>
      <c r="U733" s="230">
        <v>1</v>
      </c>
      <c r="V733" s="110">
        <v>6</v>
      </c>
      <c r="W733" s="110">
        <v>4</v>
      </c>
      <c r="X733" s="36">
        <f t="shared" si="93"/>
        <v>10</v>
      </c>
    </row>
    <row r="734" spans="2:24" ht="29.25" customHeight="1" x14ac:dyDescent="0.25">
      <c r="B734" s="215">
        <v>1</v>
      </c>
      <c r="C734" s="8" t="s">
        <v>347</v>
      </c>
      <c r="D734" s="101"/>
      <c r="E734" s="102"/>
      <c r="F734" s="102"/>
      <c r="G734" s="102"/>
      <c r="H734" s="103" t="s">
        <v>42</v>
      </c>
      <c r="I734" s="103" t="s">
        <v>96</v>
      </c>
      <c r="J734" s="103" t="s">
        <v>93</v>
      </c>
      <c r="K734" s="104"/>
      <c r="L734" s="104"/>
      <c r="M734" s="105" t="s">
        <v>648</v>
      </c>
      <c r="N734" s="105" t="s">
        <v>622</v>
      </c>
      <c r="O734" s="28">
        <f t="shared" si="92"/>
        <v>24000</v>
      </c>
      <c r="P734" s="107">
        <v>24000</v>
      </c>
      <c r="Q734" s="108"/>
      <c r="R734" s="108"/>
      <c r="S734" s="108"/>
      <c r="T734" s="109" t="s">
        <v>652</v>
      </c>
      <c r="U734" s="230">
        <v>1</v>
      </c>
      <c r="V734" s="110">
        <v>6</v>
      </c>
      <c r="W734" s="110">
        <v>4</v>
      </c>
      <c r="X734" s="36">
        <f t="shared" si="93"/>
        <v>10</v>
      </c>
    </row>
    <row r="735" spans="2:24" ht="29.25" customHeight="1" x14ac:dyDescent="0.25">
      <c r="B735" s="215">
        <v>1</v>
      </c>
      <c r="C735" s="8" t="s">
        <v>347</v>
      </c>
      <c r="D735" s="101"/>
      <c r="E735" s="102"/>
      <c r="F735" s="102"/>
      <c r="G735" s="102"/>
      <c r="H735" s="103" t="s">
        <v>42</v>
      </c>
      <c r="I735" s="103" t="s">
        <v>96</v>
      </c>
      <c r="J735" s="103" t="s">
        <v>93</v>
      </c>
      <c r="K735" s="104"/>
      <c r="L735" s="104"/>
      <c r="M735" s="105" t="s">
        <v>648</v>
      </c>
      <c r="N735" s="105" t="s">
        <v>614</v>
      </c>
      <c r="O735" s="28">
        <f t="shared" si="92"/>
        <v>32000</v>
      </c>
      <c r="P735" s="107">
        <v>32000</v>
      </c>
      <c r="Q735" s="108"/>
      <c r="R735" s="108"/>
      <c r="S735" s="108"/>
      <c r="T735" s="109" t="s">
        <v>652</v>
      </c>
      <c r="U735" s="230">
        <v>1</v>
      </c>
      <c r="V735" s="110">
        <v>6</v>
      </c>
      <c r="W735" s="110">
        <v>4</v>
      </c>
      <c r="X735" s="36">
        <f t="shared" si="93"/>
        <v>10</v>
      </c>
    </row>
    <row r="736" spans="2:24" ht="29.25" customHeight="1" x14ac:dyDescent="0.25">
      <c r="D736" s="101"/>
      <c r="E736" s="102"/>
      <c r="F736" s="102"/>
      <c r="G736" s="102"/>
      <c r="H736" s="103"/>
      <c r="I736" s="103"/>
      <c r="J736" s="103"/>
      <c r="K736" s="104"/>
      <c r="L736" s="104"/>
      <c r="M736" s="105"/>
      <c r="N736" s="105"/>
      <c r="O736" s="126"/>
      <c r="P736" s="107"/>
      <c r="Q736" s="108"/>
      <c r="R736" s="108"/>
      <c r="S736" s="108"/>
      <c r="T736" s="109"/>
      <c r="U736" s="220"/>
      <c r="V736" s="202"/>
      <c r="W736" s="202"/>
      <c r="X736" s="203"/>
    </row>
    <row r="737" spans="4:24" ht="42" customHeight="1" x14ac:dyDescent="0.25">
      <c r="D737" s="43"/>
      <c r="E737" s="44"/>
      <c r="F737" s="44"/>
      <c r="G737" s="44"/>
      <c r="H737" s="44"/>
      <c r="I737" s="45"/>
      <c r="J737" s="46"/>
      <c r="K737" s="46"/>
      <c r="L737" s="46"/>
      <c r="M737" s="46" t="s">
        <v>154</v>
      </c>
      <c r="N737" s="46"/>
      <c r="O737" s="47">
        <f>P737</f>
        <v>22912696.259999998</v>
      </c>
      <c r="P737" s="47">
        <v>22912696.259999998</v>
      </c>
      <c r="Q737" s="48"/>
      <c r="R737" s="48"/>
      <c r="S737" s="48"/>
      <c r="T737" s="44"/>
      <c r="U737" s="223"/>
      <c r="V737" s="185"/>
      <c r="W737" s="185"/>
      <c r="X737" s="186"/>
    </row>
    <row r="738" spans="4:24" ht="29.25" customHeight="1" x14ac:dyDescent="0.25">
      <c r="D738" s="101"/>
      <c r="E738" s="102"/>
      <c r="F738" s="102"/>
      <c r="G738" s="102"/>
      <c r="H738" s="103"/>
      <c r="I738" s="103"/>
      <c r="J738" s="103"/>
      <c r="K738" s="104"/>
      <c r="L738" s="104"/>
      <c r="M738" s="105"/>
      <c r="N738" s="105"/>
      <c r="O738" s="106"/>
      <c r="P738" s="107"/>
      <c r="Q738" s="108"/>
      <c r="R738" s="108"/>
      <c r="S738" s="108"/>
      <c r="T738" s="109"/>
      <c r="U738" s="220"/>
      <c r="V738" s="202"/>
      <c r="W738" s="202"/>
      <c r="X738" s="203"/>
    </row>
    <row r="739" spans="4:24" ht="29.25" customHeight="1" x14ac:dyDescent="0.25">
      <c r="D739" s="101"/>
      <c r="E739" s="102"/>
      <c r="F739" s="102"/>
      <c r="G739" s="102"/>
      <c r="H739" s="103"/>
      <c r="I739" s="103"/>
      <c r="J739" s="103"/>
      <c r="K739" s="104"/>
      <c r="L739" s="104"/>
      <c r="M739" s="105"/>
      <c r="N739" s="105"/>
      <c r="O739" s="106"/>
      <c r="P739" s="107"/>
      <c r="Q739" s="108"/>
      <c r="R739" s="108"/>
      <c r="S739" s="108"/>
      <c r="T739" s="109"/>
      <c r="U739" s="220"/>
      <c r="V739" s="202"/>
      <c r="W739" s="202"/>
      <c r="X739" s="203"/>
    </row>
    <row r="740" spans="4:24" ht="29.25" customHeight="1" x14ac:dyDescent="0.25">
      <c r="D740" s="43"/>
      <c r="E740" s="44"/>
      <c r="F740" s="44"/>
      <c r="G740" s="44"/>
      <c r="H740" s="44"/>
      <c r="I740" s="45"/>
      <c r="J740" s="46"/>
      <c r="K740" s="46"/>
      <c r="L740" s="46"/>
      <c r="M740" s="46" t="s">
        <v>155</v>
      </c>
      <c r="N740" s="46"/>
      <c r="O740" s="47">
        <f>P740</f>
        <v>15275130.84</v>
      </c>
      <c r="P740" s="47">
        <v>15275130.84</v>
      </c>
      <c r="Q740" s="48"/>
      <c r="R740" s="48"/>
      <c r="S740" s="48"/>
      <c r="T740" s="44"/>
      <c r="U740" s="223"/>
      <c r="V740" s="185"/>
      <c r="W740" s="185"/>
      <c r="X740" s="186"/>
    </row>
    <row r="741" spans="4:24" ht="29.25" customHeight="1" x14ac:dyDescent="0.25">
      <c r="D741" s="101"/>
      <c r="E741" s="102"/>
      <c r="F741" s="102"/>
      <c r="G741" s="102"/>
      <c r="H741" s="103"/>
      <c r="I741" s="103"/>
      <c r="J741" s="103"/>
      <c r="K741" s="104"/>
      <c r="L741" s="104"/>
      <c r="M741" s="105"/>
      <c r="N741" s="105"/>
      <c r="O741" s="106"/>
      <c r="P741" s="107"/>
      <c r="Q741" s="108"/>
      <c r="R741" s="108"/>
      <c r="S741" s="108"/>
      <c r="T741" s="109"/>
      <c r="U741" s="220"/>
      <c r="V741" s="202"/>
      <c r="W741" s="202"/>
      <c r="X741" s="203"/>
    </row>
    <row r="742" spans="4:24" ht="29.25" customHeight="1" x14ac:dyDescent="0.25">
      <c r="D742" s="101"/>
      <c r="E742" s="102"/>
      <c r="F742" s="102"/>
      <c r="G742" s="102"/>
      <c r="H742" s="103"/>
      <c r="I742" s="103"/>
      <c r="J742" s="103"/>
      <c r="K742" s="104"/>
      <c r="L742" s="104"/>
      <c r="M742" s="105"/>
      <c r="N742" s="105"/>
      <c r="O742" s="106"/>
      <c r="P742" s="107"/>
      <c r="Q742" s="108"/>
      <c r="R742" s="108"/>
      <c r="S742" s="108"/>
      <c r="T742" s="109"/>
      <c r="U742" s="220"/>
      <c r="V742" s="202"/>
      <c r="W742" s="202"/>
      <c r="X742" s="203"/>
    </row>
    <row r="743" spans="4:24" ht="29.25" customHeight="1" x14ac:dyDescent="0.25">
      <c r="D743" s="101"/>
      <c r="E743" s="102"/>
      <c r="F743" s="102"/>
      <c r="G743" s="102"/>
      <c r="H743" s="103"/>
      <c r="I743" s="103"/>
      <c r="J743" s="103"/>
      <c r="K743" s="104"/>
      <c r="L743" s="104"/>
      <c r="M743" s="105"/>
      <c r="N743" s="105"/>
      <c r="O743" s="106"/>
      <c r="P743" s="107"/>
      <c r="Q743" s="108"/>
      <c r="R743" s="108"/>
      <c r="S743" s="108"/>
      <c r="T743" s="109"/>
      <c r="U743" s="220"/>
      <c r="V743" s="202"/>
      <c r="W743" s="202"/>
      <c r="X743" s="203"/>
    </row>
    <row r="744" spans="4:24" ht="29.25" customHeight="1" x14ac:dyDescent="0.25">
      <c r="D744" s="101"/>
      <c r="E744" s="102"/>
      <c r="F744" s="102"/>
      <c r="G744" s="102"/>
      <c r="H744" s="103"/>
      <c r="I744" s="103"/>
      <c r="J744" s="103"/>
      <c r="K744" s="104"/>
      <c r="L744" s="104"/>
      <c r="M744" s="105"/>
      <c r="N744" s="105"/>
      <c r="O744" s="106"/>
      <c r="P744" s="107"/>
      <c r="Q744" s="108"/>
      <c r="R744" s="108"/>
      <c r="S744" s="108"/>
      <c r="T744" s="109"/>
      <c r="U744" s="220"/>
      <c r="V744" s="202"/>
      <c r="W744" s="202"/>
      <c r="X744" s="203"/>
    </row>
    <row r="745" spans="4:24" ht="29.25" customHeight="1" x14ac:dyDescent="0.25">
      <c r="D745" s="101"/>
      <c r="E745" s="102"/>
      <c r="F745" s="102"/>
      <c r="G745" s="102"/>
      <c r="H745" s="103"/>
      <c r="I745" s="103"/>
      <c r="J745" s="103"/>
      <c r="K745" s="104"/>
      <c r="L745" s="104"/>
      <c r="M745" s="105"/>
      <c r="N745" s="105"/>
      <c r="O745" s="106"/>
      <c r="P745" s="107"/>
      <c r="Q745" s="108"/>
      <c r="R745" s="108"/>
      <c r="S745" s="108"/>
      <c r="T745" s="109"/>
      <c r="U745" s="220"/>
      <c r="V745" s="202"/>
      <c r="W745" s="202"/>
      <c r="X745" s="203"/>
    </row>
    <row r="746" spans="4:24" ht="29.25" customHeight="1" x14ac:dyDescent="0.25">
      <c r="D746" s="101"/>
      <c r="E746" s="102"/>
      <c r="F746" s="102"/>
      <c r="G746" s="102"/>
      <c r="H746" s="103"/>
      <c r="I746" s="103"/>
      <c r="J746" s="103"/>
      <c r="K746" s="104"/>
      <c r="L746" s="104"/>
      <c r="M746" s="105"/>
      <c r="N746" s="105"/>
      <c r="O746" s="106"/>
      <c r="P746" s="107"/>
      <c r="Q746" s="108"/>
      <c r="R746" s="108"/>
      <c r="S746" s="108"/>
      <c r="T746" s="109"/>
      <c r="U746" s="220"/>
      <c r="V746" s="202"/>
      <c r="W746" s="202"/>
      <c r="X746" s="203"/>
    </row>
    <row r="747" spans="4:24" ht="29.25" customHeight="1" x14ac:dyDescent="0.25">
      <c r="D747" s="101"/>
      <c r="E747" s="102"/>
      <c r="F747" s="102"/>
      <c r="G747" s="102"/>
      <c r="H747" s="103"/>
      <c r="I747" s="103"/>
      <c r="J747" s="103"/>
      <c r="K747" s="104"/>
      <c r="L747" s="104"/>
      <c r="M747" s="105"/>
      <c r="N747" s="105"/>
      <c r="O747" s="106"/>
      <c r="P747" s="107"/>
      <c r="Q747" s="108"/>
      <c r="R747" s="108"/>
      <c r="S747" s="108"/>
      <c r="T747" s="109"/>
      <c r="U747" s="220"/>
      <c r="V747" s="202"/>
      <c r="W747" s="202"/>
      <c r="X747" s="203"/>
    </row>
    <row r="748" spans="4:24" ht="29.25" customHeight="1" x14ac:dyDescent="0.25">
      <c r="D748" s="101"/>
      <c r="E748" s="102"/>
      <c r="F748" s="102"/>
      <c r="G748" s="102"/>
      <c r="H748" s="103"/>
      <c r="I748" s="103"/>
      <c r="J748" s="103"/>
      <c r="K748" s="104"/>
      <c r="L748" s="104"/>
      <c r="M748" s="105"/>
      <c r="N748" s="105"/>
      <c r="O748" s="106"/>
      <c r="P748" s="107"/>
      <c r="Q748" s="108"/>
      <c r="R748" s="108"/>
      <c r="S748" s="108"/>
      <c r="T748" s="109"/>
      <c r="U748" s="220"/>
      <c r="V748" s="202"/>
      <c r="W748" s="202"/>
      <c r="X748" s="203"/>
    </row>
    <row r="749" spans="4:24" ht="29.25" customHeight="1" x14ac:dyDescent="0.25">
      <c r="D749" s="101"/>
      <c r="E749" s="102"/>
      <c r="F749" s="102"/>
      <c r="G749" s="102"/>
      <c r="H749" s="103"/>
      <c r="I749" s="103"/>
      <c r="J749" s="103"/>
      <c r="K749" s="104"/>
      <c r="L749" s="104"/>
      <c r="M749" s="105"/>
      <c r="N749" s="105"/>
      <c r="O749" s="106"/>
      <c r="P749" s="107"/>
      <c r="Q749" s="108"/>
      <c r="R749" s="108"/>
      <c r="S749" s="108"/>
      <c r="T749" s="109"/>
      <c r="U749" s="220"/>
      <c r="V749" s="202"/>
      <c r="W749" s="202"/>
      <c r="X749" s="203"/>
    </row>
    <row r="750" spans="4:24" ht="29.25" customHeight="1" x14ac:dyDescent="0.25">
      <c r="D750" s="101"/>
      <c r="E750" s="102"/>
      <c r="F750" s="102"/>
      <c r="G750" s="102"/>
      <c r="H750" s="103"/>
      <c r="I750" s="103"/>
      <c r="J750" s="103"/>
      <c r="K750" s="104"/>
      <c r="L750" s="104"/>
      <c r="M750" s="105"/>
      <c r="N750" s="105"/>
      <c r="O750" s="106"/>
      <c r="P750" s="107"/>
      <c r="Q750" s="108"/>
      <c r="R750" s="108"/>
      <c r="S750" s="108"/>
      <c r="T750" s="109"/>
      <c r="U750" s="220"/>
      <c r="V750" s="202"/>
      <c r="W750" s="202"/>
      <c r="X750" s="203"/>
    </row>
    <row r="751" spans="4:24" ht="29.25" customHeight="1" x14ac:dyDescent="0.25">
      <c r="D751" s="101"/>
      <c r="E751" s="102"/>
      <c r="F751" s="102"/>
      <c r="G751" s="102"/>
      <c r="H751" s="103"/>
      <c r="I751" s="103"/>
      <c r="J751" s="103"/>
      <c r="K751" s="104"/>
      <c r="L751" s="104"/>
      <c r="M751" s="105"/>
      <c r="N751" s="105"/>
      <c r="O751" s="106"/>
      <c r="P751" s="107"/>
      <c r="Q751" s="108"/>
      <c r="R751" s="108"/>
      <c r="S751" s="108"/>
      <c r="T751" s="109"/>
      <c r="U751" s="220"/>
      <c r="V751" s="202"/>
      <c r="W751" s="202"/>
      <c r="X751" s="203"/>
    </row>
  </sheetData>
  <autoFilter ref="C1:AE751"/>
  <sortState ref="D320:X348">
    <sortCondition ref="N320:N348"/>
  </sortState>
  <mergeCells count="22">
    <mergeCell ref="D3:D5"/>
    <mergeCell ref="R3:R5"/>
    <mergeCell ref="T3:U3"/>
    <mergeCell ref="L3:L5"/>
    <mergeCell ref="N3:N5"/>
    <mergeCell ref="O3:O5"/>
    <mergeCell ref="P3:P5"/>
    <mergeCell ref="Q3:Q5"/>
    <mergeCell ref="J3:J5"/>
    <mergeCell ref="E3:E5"/>
    <mergeCell ref="F3:F5"/>
    <mergeCell ref="G3:G5"/>
    <mergeCell ref="H3:H5"/>
    <mergeCell ref="I3:I5"/>
    <mergeCell ref="S3:S5"/>
    <mergeCell ref="K3:K5"/>
    <mergeCell ref="V3:X3"/>
    <mergeCell ref="V4:V5"/>
    <mergeCell ref="W4:W5"/>
    <mergeCell ref="T4:T5"/>
    <mergeCell ref="U4:U5"/>
    <mergeCell ref="X4:X5"/>
  </mergeCells>
  <phoneticPr fontId="22" type="noConversion"/>
  <conditionalFormatting sqref="M492:M504 M324:M325 N324 M117:N117 M476:N482 M444:N446 M570:N633 M507:N508 M24:N24 M26:N36 M38:N45 M50:M51 M68:N69 M55:N65 N52:N70 M515:N520 M510:N512 M320:N323 M454:N461 M463:N474 M522:N535 M551:N568 M179:N180 M17:N22 M300:N318 M326:N442 M653:N736">
    <cfRule type="expression" dxfId="18" priority="29">
      <formula>AND(COUNTIF(#REF!, M17)+COUNTIF(#REF!, M17)&gt;1,NOT(ISBLANK(M17)))</formula>
    </cfRule>
  </conditionalFormatting>
  <conditionalFormatting sqref="M484">
    <cfRule type="expression" dxfId="17" priority="32">
      <formula>AND(COUNTIF(#REF!, M484)+COUNTIF(#REF!, M484)&gt;1,NOT(ISBLANK(M484)))</formula>
    </cfRule>
  </conditionalFormatting>
  <conditionalFormatting sqref="M738:N739 M741:N751 M636:N639 M641:N651 M570:N633 M653:N736 M547:N549 M551:N568 M541:N541 M543:N545 M537:N539 M522:N535 M510:N520 M484:N484 M490:N504 M476:N482 M506:N508 M463:N474 M448:N452 M454:N461 M444:N446 M320:N442 M297:N298 M179:N179 M117:N117 M68:N69 M55:N65 M50:M51 M24:N24 M26:N36 M38:N45 N66:N67 N70 N52:N54 N180 M17:N22 M300:N318">
    <cfRule type="expression" dxfId="16" priority="33">
      <formula>AND(COUNTIF($E$10:$E$240, M17)+COUNTIF($E$241:$E$1048576, M17)&gt;1,NOT(ISBLANK(M17)))</formula>
    </cfRule>
  </conditionalFormatting>
  <conditionalFormatting sqref="M490">
    <cfRule type="expression" dxfId="15" priority="31">
      <formula>AND(COUNTIF(#REF!, M490)+COUNTIF(#REF!, M490)&gt;1,NOT(ISBLANK(M490)))</formula>
    </cfRule>
  </conditionalFormatting>
  <conditionalFormatting sqref="M491">
    <cfRule type="expression" dxfId="14" priority="30">
      <formula>AND(COUNTIF(#REF!, M491)+COUNTIF(#REF!, M491)&gt;1,NOT(ISBLANK(M491)))</formula>
    </cfRule>
  </conditionalFormatting>
  <conditionalFormatting sqref="N492:N504">
    <cfRule type="expression" dxfId="13" priority="24">
      <formula>AND(COUNTIF(#REF!, N492)+COUNTIF(#REF!, N492)&gt;1,NOT(ISBLANK(N492)))</formula>
    </cfRule>
  </conditionalFormatting>
  <conditionalFormatting sqref="N484">
    <cfRule type="expression" dxfId="12" priority="27">
      <formula>AND(COUNTIF(#REF!, N484)+COUNTIF(#REF!, N484)&gt;1,NOT(ISBLANK(N484)))</formula>
    </cfRule>
  </conditionalFormatting>
  <conditionalFormatting sqref="N490">
    <cfRule type="expression" dxfId="11" priority="26">
      <formula>AND(COUNTIF(#REF!, N490)+COUNTIF(#REF!, N490)&gt;1,NOT(ISBLANK(N490)))</formula>
    </cfRule>
  </conditionalFormatting>
  <conditionalFormatting sqref="N491">
    <cfRule type="expression" dxfId="10" priority="25">
      <formula>AND(COUNTIF(#REF!, N491)+COUNTIF(#REF!, N491)&gt;1,NOT(ISBLANK(N491)))</formula>
    </cfRule>
  </conditionalFormatting>
  <conditionalFormatting sqref="M448:M452">
    <cfRule type="expression" dxfId="9" priority="22">
      <formula>AND(COUNTIF(#REF!, M448)+COUNTIF(#REF!, M448)&gt;1,NOT(ISBLANK(M448)))</formula>
    </cfRule>
  </conditionalFormatting>
  <conditionalFormatting sqref="N448:N452">
    <cfRule type="expression" dxfId="8" priority="21">
      <formula>AND(COUNTIF(#REF!, N448)+COUNTIF(#REF!, N448)&gt;1,NOT(ISBLANK(N448)))</formula>
    </cfRule>
  </conditionalFormatting>
  <conditionalFormatting sqref="M513:M514">
    <cfRule type="expression" dxfId="7" priority="19">
      <formula>AND(COUNTIF(#REF!, M513)+COUNTIF(#REF!, M513)&gt;1,NOT(ISBLANK(M513)))</formula>
    </cfRule>
  </conditionalFormatting>
  <conditionalFormatting sqref="N513:N514">
    <cfRule type="expression" dxfId="6" priority="18">
      <formula>AND(COUNTIF(#REF!, N513)+COUNTIF(#REF!, N513)&gt;1,NOT(ISBLANK(N513)))</formula>
    </cfRule>
  </conditionalFormatting>
  <conditionalFormatting sqref="M541:M545 M537:M539 M547:M549 M636:M639 M641:M651 M567:M568 M738:M739 M741:M751">
    <cfRule type="expression" dxfId="5" priority="16">
      <formula>AND(COUNTIF(#REF!, M537)+COUNTIF(#REF!, M537)&gt;1,NOT(ISBLANK(M537)))</formula>
    </cfRule>
  </conditionalFormatting>
  <conditionalFormatting sqref="N541:N545 N537:N539 N547:N549 N636:N639 N641:N651 N567:N568 N738:N739 N741:N751">
    <cfRule type="expression" dxfId="4" priority="15">
      <formula>AND(COUNTIF(#REF!, N537)+COUNTIF(#REF!, N537)&gt;1,NOT(ISBLANK(N537)))</formula>
    </cfRule>
  </conditionalFormatting>
  <conditionalFormatting sqref="N325">
    <cfRule type="expression" dxfId="3" priority="11">
      <formula>AND(COUNTIF(#REF!, N325)+COUNTIF(#REF!, N325)&gt;1,NOT(ISBLANK(N325)))</formula>
    </cfRule>
  </conditionalFormatting>
  <conditionalFormatting sqref="M297:N298">
    <cfRule type="expression" dxfId="2" priority="9">
      <formula>AND(COUNTIF(#REF!, M297)+COUNTIF(#REF!, M297)&gt;1,NOT(ISBLANK(M297)))</formula>
    </cfRule>
  </conditionalFormatting>
  <conditionalFormatting sqref="M506">
    <cfRule type="expression" dxfId="1" priority="4">
      <formula>AND(COUNTIF(#REF!, M506)+COUNTIF(#REF!, M506)&gt;1,NOT(ISBLANK(M506)))</formula>
    </cfRule>
  </conditionalFormatting>
  <conditionalFormatting sqref="N506">
    <cfRule type="expression" dxfId="0" priority="3">
      <formula>AND(COUNTIF(#REF!, N506)+COUNTIF(#REF!, N506)&gt;1,NOT(ISBLANK(N506)))</formula>
    </cfRule>
  </conditionalFormatting>
  <printOptions horizontalCentered="1" verticalCentered="1"/>
  <pageMargins left="0.23622047244094491" right="0.23622047244094491" top="0.15748031496062992" bottom="0.15748031496062992" header="0" footer="0"/>
  <pageSetup scale="33" orientation="landscape" r:id="rId1"/>
  <headerFooter alignWithMargins="0">
    <oddHeader>&amp;R&amp;"Arial Black,Normal"&amp;10DPLR-5 R-1&amp;9&amp;"Arial,Normal"&amp;P  DE &amp;N</oddHeader>
  </headerFooter>
  <rowBreaks count="10" manualBreakCount="10">
    <brk id="204" min="3" max="23" man="1"/>
    <brk id="232" min="3" max="23" man="1"/>
    <brk id="233" min="3" max="23" man="1"/>
    <brk id="285" min="3" max="23" man="1"/>
    <brk id="289" min="3" max="23" man="1"/>
    <brk id="318" min="3" max="23" man="1"/>
    <brk id="634" min="3" max="23" man="1"/>
    <brk id="651" min="3" max="23" man="1"/>
    <brk id="691" min="3" max="23" man="1"/>
    <brk id="740" min="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Program. Inv. FAIS 2022</vt:lpstr>
      <vt:lpstr>'Program. Inv. FAIS 2022'!Área_de_impresión</vt:lpstr>
      <vt:lpstr>'Program. Inv. FAIS 2022'!Títulos_a_imprimir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</dc:creator>
  <cp:lastModifiedBy>O_MonserratG</cp:lastModifiedBy>
  <cp:lastPrinted>2022-06-16T21:02:08Z</cp:lastPrinted>
  <dcterms:created xsi:type="dcterms:W3CDTF">2020-04-10T18:24:09Z</dcterms:created>
  <dcterms:modified xsi:type="dcterms:W3CDTF">2022-07-22T16:55:33Z</dcterms:modified>
</cp:coreProperties>
</file>