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40" windowHeight="11760"/>
  </bookViews>
  <sheets>
    <sheet name="1er semestre 2023" sheetId="3" r:id="rId1"/>
  </sheets>
  <definedNames>
    <definedName name="_xlnm._FilterDatabase" localSheetId="0" hidden="1">'1er semestre 2023'!$A$1:$Y$1884</definedName>
    <definedName name="_xlnm.Print_Area" localSheetId="0">'1er semestre 2023'!$D$9:$Y$958</definedName>
    <definedName name="_xlnm.Print_Titles" localSheetId="0">'1er semestre 2023'!$2:$8</definedName>
  </definedNames>
  <calcPr calcId="145621"/>
</workbook>
</file>

<file path=xl/calcChain.xml><?xml version="1.0" encoding="utf-8"?>
<calcChain xmlns="http://schemas.openxmlformats.org/spreadsheetml/2006/main">
  <c r="U110" i="3" l="1"/>
  <c r="U118" i="3" l="1"/>
  <c r="T113" i="3"/>
  <c r="U606" i="3" l="1"/>
  <c r="U608" i="3"/>
  <c r="U156" i="3" l="1"/>
  <c r="T104" i="3" l="1"/>
  <c r="T102" i="3"/>
  <c r="T121" i="3" l="1"/>
  <c r="T912" i="3"/>
  <c r="T910" i="3"/>
  <c r="T904" i="3"/>
  <c r="T906" i="3"/>
  <c r="U905" i="3" s="1"/>
  <c r="T902" i="3"/>
  <c r="T896" i="3"/>
  <c r="T889" i="3"/>
  <c r="T887" i="3"/>
  <c r="T711" i="3"/>
  <c r="U718" i="3" l="1"/>
  <c r="U714" i="3"/>
  <c r="U712" i="3"/>
  <c r="U365" i="3"/>
  <c r="U69" i="3"/>
  <c r="U164" i="3"/>
  <c r="U162" i="3"/>
  <c r="U160" i="3"/>
  <c r="U158" i="3"/>
  <c r="T34" i="3"/>
  <c r="U33" i="3" s="1"/>
  <c r="U31" i="3"/>
  <c r="U373" i="3"/>
  <c r="U371" i="3"/>
  <c r="U369" i="3"/>
  <c r="U367" i="3"/>
  <c r="U242" i="3"/>
  <c r="U240" i="3"/>
  <c r="U272" i="3"/>
  <c r="U270" i="3"/>
  <c r="U323" i="3"/>
  <c r="U321" i="3"/>
  <c r="U319" i="3"/>
  <c r="U317" i="3"/>
  <c r="U315" i="3"/>
  <c r="U313" i="3"/>
  <c r="U311" i="3"/>
  <c r="T30" i="3"/>
  <c r="U29" i="3" s="1"/>
  <c r="U629" i="3"/>
  <c r="U604" i="3"/>
  <c r="U602" i="3"/>
  <c r="U600" i="3"/>
  <c r="U598" i="3"/>
  <c r="U625" i="3"/>
  <c r="U595" i="3"/>
  <c r="U623" i="3"/>
  <c r="U547" i="3"/>
  <c r="U545" i="3"/>
  <c r="U543" i="3"/>
  <c r="U541" i="3"/>
  <c r="U848" i="3"/>
  <c r="U535" i="3"/>
  <c r="U533" i="3"/>
  <c r="U710" i="3"/>
  <c r="U708" i="3"/>
  <c r="U706" i="3"/>
  <c r="U704" i="3"/>
  <c r="U702" i="3"/>
  <c r="U700" i="3"/>
  <c r="U698" i="3"/>
  <c r="U696" i="3"/>
  <c r="U694" i="3"/>
  <c r="U689" i="3"/>
  <c r="U687" i="3"/>
  <c r="U685" i="3"/>
  <c r="U683" i="3"/>
  <c r="U681" i="3"/>
  <c r="U679" i="3"/>
  <c r="U677" i="3"/>
  <c r="U675" i="3"/>
  <c r="U673" i="3"/>
  <c r="U671" i="3"/>
  <c r="U669" i="3"/>
  <c r="U667" i="3"/>
  <c r="U665" i="3"/>
  <c r="U122" i="3"/>
  <c r="U120" i="3"/>
  <c r="U116" i="3"/>
  <c r="U114" i="3"/>
  <c r="U112" i="3"/>
  <c r="U108" i="3"/>
  <c r="U103" i="3"/>
  <c r="U101" i="3"/>
  <c r="U97" i="3"/>
  <c r="U911" i="3"/>
  <c r="U909" i="3"/>
  <c r="U903" i="3"/>
  <c r="U901" i="3"/>
  <c r="U899" i="3"/>
  <c r="U897" i="3"/>
  <c r="U895" i="3"/>
  <c r="U892" i="3"/>
  <c r="U890" i="3"/>
  <c r="U888" i="3"/>
  <c r="U886" i="3"/>
  <c r="U884" i="3"/>
  <c r="U882" i="3"/>
  <c r="U878" i="3"/>
  <c r="U971" i="3"/>
  <c r="U969" i="3"/>
  <c r="U963" i="3"/>
  <c r="U961" i="3"/>
  <c r="U959" i="3"/>
  <c r="U955" i="3" l="1"/>
  <c r="U953" i="3"/>
  <c r="U949" i="3"/>
  <c r="U947" i="3"/>
  <c r="U945" i="3"/>
  <c r="U941" i="3"/>
  <c r="U933" i="3"/>
  <c r="U931" i="3"/>
  <c r="U929" i="3"/>
  <c r="U927" i="3"/>
  <c r="U925" i="3"/>
  <c r="U923" i="3"/>
  <c r="U921" i="3"/>
  <c r="U919" i="3"/>
  <c r="U917" i="3"/>
  <c r="U915" i="3"/>
  <c r="U876" i="3"/>
  <c r="U866" i="3"/>
  <c r="U862" i="3"/>
  <c r="U860" i="3"/>
  <c r="U858" i="3"/>
  <c r="U856" i="3"/>
  <c r="U854" i="3"/>
  <c r="U850" i="3"/>
  <c r="U842" i="3"/>
  <c r="U838" i="3"/>
  <c r="U836" i="3"/>
  <c r="U834" i="3"/>
  <c r="U832" i="3"/>
  <c r="U826" i="3"/>
  <c r="U824" i="3"/>
  <c r="U822" i="3"/>
  <c r="U820" i="3"/>
  <c r="U818" i="3"/>
  <c r="U814" i="3"/>
  <c r="U812" i="3"/>
  <c r="U810" i="3"/>
  <c r="U808" i="3"/>
  <c r="U806" i="3"/>
  <c r="U798" i="3"/>
  <c r="U794" i="3"/>
  <c r="U792" i="3"/>
  <c r="T791" i="3"/>
  <c r="T790" i="3"/>
  <c r="T788" i="3"/>
  <c r="U788" i="3" s="1"/>
  <c r="U786" i="3"/>
  <c r="U784" i="3"/>
  <c r="U782" i="3"/>
  <c r="U780" i="3"/>
  <c r="U778" i="3"/>
  <c r="U776" i="3"/>
  <c r="U774" i="3"/>
  <c r="U772" i="3"/>
  <c r="U770" i="3"/>
  <c r="U768" i="3"/>
  <c r="U766" i="3"/>
  <c r="U764" i="3"/>
  <c r="U762" i="3"/>
  <c r="T752" i="3"/>
  <c r="U752" i="3" s="1"/>
  <c r="U738" i="3"/>
  <c r="U736" i="3"/>
  <c r="U732" i="3"/>
  <c r="T731" i="3"/>
  <c r="T730" i="3"/>
  <c r="U728" i="3"/>
  <c r="U653" i="3"/>
  <c r="U651" i="3"/>
  <c r="U649" i="3"/>
  <c r="U643" i="3"/>
  <c r="U641" i="3"/>
  <c r="U635" i="3"/>
  <c r="U633" i="3"/>
  <c r="U631" i="3"/>
  <c r="U621" i="3"/>
  <c r="U619" i="3"/>
  <c r="U617" i="3"/>
  <c r="U615" i="3"/>
  <c r="U610" i="3"/>
  <c r="U593" i="3"/>
  <c r="U591" i="3"/>
  <c r="U589" i="3"/>
  <c r="U587" i="3"/>
  <c r="U585" i="3"/>
  <c r="U583" i="3"/>
  <c r="U581" i="3"/>
  <c r="U579" i="3"/>
  <c r="U577" i="3"/>
  <c r="U575" i="3"/>
  <c r="U571" i="3"/>
  <c r="U567" i="3"/>
  <c r="U565" i="3"/>
  <c r="U563" i="3"/>
  <c r="U561" i="3"/>
  <c r="U559" i="3"/>
  <c r="U557" i="3"/>
  <c r="U555" i="3"/>
  <c r="U553" i="3"/>
  <c r="U549" i="3"/>
  <c r="U531" i="3"/>
  <c r="U529" i="3"/>
  <c r="U527" i="3"/>
  <c r="U525" i="3"/>
  <c r="U519" i="3"/>
  <c r="U513" i="3"/>
  <c r="U511" i="3"/>
  <c r="U501" i="3"/>
  <c r="U499" i="3"/>
  <c r="U497" i="3"/>
  <c r="U495" i="3"/>
  <c r="U493" i="3"/>
  <c r="U491" i="3"/>
  <c r="U489" i="3"/>
  <c r="U487" i="3"/>
  <c r="U485" i="3"/>
  <c r="U483" i="3"/>
  <c r="U481" i="3"/>
  <c r="U479" i="3"/>
  <c r="U477" i="3"/>
  <c r="U473" i="3"/>
  <c r="U465" i="3"/>
  <c r="U463" i="3"/>
  <c r="U461" i="3"/>
  <c r="U459" i="3"/>
  <c r="U457" i="3"/>
  <c r="U455" i="3"/>
  <c r="U453" i="3"/>
  <c r="U451" i="3"/>
  <c r="U449" i="3"/>
  <c r="U447" i="3"/>
  <c r="U445" i="3"/>
  <c r="U439" i="3"/>
  <c r="U437" i="3"/>
  <c r="U435" i="3"/>
  <c r="U433" i="3"/>
  <c r="U431" i="3"/>
  <c r="U429" i="3"/>
  <c r="U427" i="3"/>
  <c r="U425" i="3"/>
  <c r="U423" i="3"/>
  <c r="U421" i="3"/>
  <c r="U419" i="3"/>
  <c r="U417" i="3"/>
  <c r="U413" i="3"/>
  <c r="U411" i="3"/>
  <c r="U409" i="3"/>
  <c r="U405" i="3"/>
  <c r="U395" i="3"/>
  <c r="U389" i="3"/>
  <c r="U387" i="3"/>
  <c r="U385" i="3"/>
  <c r="U383" i="3"/>
  <c r="U381" i="3"/>
  <c r="U379" i="3"/>
  <c r="U377" i="3"/>
  <c r="U375" i="3"/>
  <c r="U345" i="3"/>
  <c r="U339" i="3"/>
  <c r="U337" i="3"/>
  <c r="U333" i="3"/>
  <c r="U331" i="3"/>
  <c r="U329" i="3"/>
  <c r="U327" i="3"/>
  <c r="U325" i="3"/>
  <c r="U307" i="3"/>
  <c r="U305" i="3"/>
  <c r="U303" i="3"/>
  <c r="U301" i="3"/>
  <c r="U299" i="3"/>
  <c r="U293" i="3"/>
  <c r="U291" i="3"/>
  <c r="U288" i="3"/>
  <c r="U284" i="3"/>
  <c r="U280" i="3"/>
  <c r="U278" i="3"/>
  <c r="U276" i="3"/>
  <c r="U274" i="3"/>
  <c r="U266" i="3"/>
  <c r="U264" i="3"/>
  <c r="U260" i="3"/>
  <c r="U256" i="3"/>
  <c r="U254" i="3"/>
  <c r="U252" i="3"/>
  <c r="U250" i="3"/>
  <c r="U248" i="3"/>
  <c r="U246" i="3"/>
  <c r="U244" i="3"/>
  <c r="U238" i="3"/>
  <c r="U230" i="3"/>
  <c r="U226" i="3"/>
  <c r="U220" i="3"/>
  <c r="U218" i="3"/>
  <c r="U216" i="3"/>
  <c r="U212" i="3"/>
  <c r="U210" i="3"/>
  <c r="U206" i="3"/>
  <c r="U202" i="3"/>
  <c r="U200" i="3"/>
  <c r="U196" i="3"/>
  <c r="U194" i="3"/>
  <c r="U192" i="3"/>
  <c r="U190" i="3"/>
  <c r="U188" i="3"/>
  <c r="U186" i="3"/>
  <c r="U184" i="3"/>
  <c r="U182" i="3"/>
  <c r="U180" i="3"/>
  <c r="U178" i="3"/>
  <c r="U176" i="3"/>
  <c r="U174" i="3"/>
  <c r="U172" i="3"/>
  <c r="U170" i="3"/>
  <c r="U168" i="3"/>
  <c r="U166" i="3"/>
  <c r="U152" i="3"/>
  <c r="U150" i="3"/>
  <c r="U148" i="3"/>
  <c r="U146" i="3"/>
  <c r="U144" i="3"/>
  <c r="U142" i="3"/>
  <c r="U140" i="3"/>
  <c r="U136" i="3"/>
  <c r="U134" i="3"/>
  <c r="U128" i="3"/>
  <c r="U126" i="3"/>
  <c r="U124" i="3"/>
  <c r="U95" i="3"/>
  <c r="U93" i="3"/>
  <c r="U89" i="3"/>
  <c r="U87" i="3"/>
  <c r="U85" i="3"/>
  <c r="U81" i="3"/>
  <c r="U73" i="3"/>
  <c r="U71" i="3"/>
  <c r="U67" i="3"/>
  <c r="U65" i="3"/>
  <c r="U63" i="3"/>
  <c r="U61" i="3"/>
  <c r="U59" i="3"/>
  <c r="U57" i="3"/>
  <c r="U55" i="3"/>
  <c r="U49" i="3"/>
  <c r="U47" i="3"/>
  <c r="U45" i="3"/>
  <c r="U43" i="3"/>
  <c r="U41" i="3"/>
  <c r="U39" i="3"/>
  <c r="U37" i="3"/>
  <c r="U27" i="3"/>
  <c r="U25" i="3"/>
  <c r="U23" i="3"/>
  <c r="U19" i="3"/>
  <c r="U15" i="3"/>
  <c r="U11" i="3"/>
  <c r="U9" i="3"/>
  <c r="U790" i="3" l="1"/>
  <c r="U730" i="3"/>
</calcChain>
</file>

<file path=xl/comments1.xml><?xml version="1.0" encoding="utf-8"?>
<comments xmlns="http://schemas.openxmlformats.org/spreadsheetml/2006/main">
  <authors>
    <author>Esmeralda</author>
    <author>Manzanedo</author>
    <author>O_MonserratG</author>
  </authors>
  <commentList>
    <comment ref="K276" authorId="0">
      <text>
        <r>
          <rPr>
            <b/>
            <sz val="9"/>
            <color indexed="81"/>
            <rFont val="Tahoma"/>
            <family val="2"/>
          </rPr>
          <t>Esmeralda:</t>
        </r>
        <r>
          <rPr>
            <sz val="9"/>
            <color indexed="81"/>
            <rFont val="Tahoma"/>
            <family val="2"/>
          </rPr>
          <t xml:space="preserve">
SIGNIFICADO  DE LAS SIGLAS</t>
        </r>
      </text>
    </comment>
    <comment ref="R291" authorId="0">
      <text>
        <r>
          <rPr>
            <b/>
            <sz val="9"/>
            <color indexed="81"/>
            <rFont val="Tahoma"/>
            <family val="2"/>
          </rPr>
          <t>Esmeralda:</t>
        </r>
        <r>
          <rPr>
            <sz val="9"/>
            <color indexed="81"/>
            <rFont val="Tahoma"/>
            <family val="2"/>
          </rPr>
          <t xml:space="preserve">
revisar cant. De centros de salud</t>
        </r>
      </text>
    </comment>
    <comment ref="G375" authorId="1">
      <text>
        <r>
          <rPr>
            <b/>
            <sz val="9"/>
            <color indexed="81"/>
            <rFont val="Tahoma"/>
            <family val="2"/>
          </rPr>
          <t>Manzanedo:</t>
        </r>
        <r>
          <rPr>
            <sz val="9"/>
            <color indexed="81"/>
            <rFont val="Tahoma"/>
            <family val="2"/>
          </rPr>
          <t xml:space="preserve">
borrar
</t>
        </r>
      </text>
    </comment>
    <comment ref="P573" authorId="2">
      <text>
        <r>
          <rPr>
            <b/>
            <sz val="9"/>
            <color indexed="81"/>
            <rFont val="Tahoma"/>
            <family val="2"/>
          </rPr>
          <t>O_MonserratG:</t>
        </r>
        <r>
          <rPr>
            <sz val="9"/>
            <color indexed="81"/>
            <rFont val="Tahoma"/>
            <family val="2"/>
          </rPr>
          <t xml:space="preserve">
Decía:
Número de solicitudes de servicio de pipa de agua potable atendidas</t>
        </r>
      </text>
    </comment>
    <comment ref="P574" authorId="2">
      <text>
        <r>
          <rPr>
            <b/>
            <sz val="9"/>
            <color indexed="81"/>
            <rFont val="Tahoma"/>
            <family val="2"/>
          </rPr>
          <t>O_MonserratG:</t>
        </r>
        <r>
          <rPr>
            <sz val="9"/>
            <color indexed="81"/>
            <rFont val="Tahoma"/>
            <family val="2"/>
          </rPr>
          <t xml:space="preserve">
Decía:
Número de solicitudes de servicio de pipa de agua potable recibidas</t>
        </r>
      </text>
    </comment>
    <comment ref="K802" authorId="1">
      <text>
        <r>
          <rPr>
            <b/>
            <sz val="9"/>
            <color indexed="81"/>
            <rFont val="Tahoma"/>
            <family val="2"/>
          </rPr>
          <t>Manzanedo:</t>
        </r>
        <r>
          <rPr>
            <sz val="9"/>
            <color indexed="81"/>
            <rFont val="Tahoma"/>
            <family val="2"/>
          </rPr>
          <t xml:space="preserve">
Desagregada por ASF y ASE
</t>
        </r>
      </text>
    </comment>
  </commentList>
</comments>
</file>

<file path=xl/sharedStrings.xml><?xml version="1.0" encoding="utf-8"?>
<sst xmlns="http://schemas.openxmlformats.org/spreadsheetml/2006/main" count="12598" uniqueCount="4460">
  <si>
    <t>EJE RECTOR</t>
  </si>
  <si>
    <t>TIPO DE INDICADOR</t>
  </si>
  <si>
    <t>MÉTODO DE CÁLCULO</t>
  </si>
  <si>
    <t>UNIDAD DE MEDIDA DEL INDICADOR</t>
  </si>
  <si>
    <t>VARIABLES COMPONENTES</t>
  </si>
  <si>
    <t>legalidad y derechos humanos</t>
  </si>
  <si>
    <t>ESTRATEGICO</t>
  </si>
  <si>
    <t>ANUAL</t>
  </si>
  <si>
    <t>POR DEFINIRSE</t>
  </si>
  <si>
    <t>Mide el incremento o decremento de las recomendaciones atendidas por concepto de derechos humanos</t>
  </si>
  <si>
    <t>((Número de recomendaciones emitido por Derechos Humanos del año actual-Número de recomendaciones emitido por Derechos Humanos del periodo anterior al evaluado)/Número de recomendaciones emitido por Derechos Humanos del año actual)*100</t>
  </si>
  <si>
    <t>Número de recomendaciones emitido por Derechos Humanos del año actual</t>
  </si>
  <si>
    <t>Recomendaciones</t>
  </si>
  <si>
    <t>Número de recomendaciones emitido por Derechos Humanos del periodo anterior al evaluado</t>
  </si>
  <si>
    <t>Se comocerá el porcentaje de comisarías y delegaciones atendidas en el periodo</t>
  </si>
  <si>
    <t>(Total de comisarías y delegaciones atendidas  /Total de comisarías y delegaciones en el municipio)*100</t>
  </si>
  <si>
    <t xml:space="preserve">Total de comisarías y delegaciones atendidas     </t>
  </si>
  <si>
    <t>Comisarías y delegaciones</t>
  </si>
  <si>
    <t>Total de comisarías y delegaciones en el municipio</t>
  </si>
  <si>
    <t>Se conocerá el porcentaje de juicios resuletos en el periodo evaluado</t>
  </si>
  <si>
    <t>Total de Juicios Resueltos/Total de Juicios en Proceso</t>
  </si>
  <si>
    <t>Total de Juicios Resueltos</t>
  </si>
  <si>
    <t>Juicios</t>
  </si>
  <si>
    <t>Total de Juicios en Proceso</t>
  </si>
  <si>
    <t>Mide el incremento o decremento de manifestaciones de competencia municipal atendidas en el periodo</t>
  </si>
  <si>
    <t>(Total de manifestaciones de competencia municipal atendidas en el periodo evaluado-Total de manifestaciones de competencia municipal periodo anterior al evaluado)/Total de manifestaciones de competencia municipal atendidas en el periodo evaluado)*100</t>
  </si>
  <si>
    <t>Total de manifestaciones de competencia municipal atendidas en el periodo evaluado</t>
  </si>
  <si>
    <t>Manifestaciones</t>
  </si>
  <si>
    <t>ND</t>
  </si>
  <si>
    <t xml:space="preserve">Total de manifestaciones de competencia municipal periodo anterior al evaluado                           </t>
  </si>
  <si>
    <t>Se conocerá el porcentaje de procedimientos jurídicos defendidos que representan un riesgo para los interéses de la administración pública</t>
  </si>
  <si>
    <t>(Total de procedimientos jurídicos defendidos que representan un riesgo para los interéses de la administración pública /Total de procedimientos jurídicos)*100</t>
  </si>
  <si>
    <t xml:space="preserve">Total de procedimientos jurídicos defendidos que representan un riesgo para los interéses de la administración pública </t>
  </si>
  <si>
    <t>Procedimientos</t>
  </si>
  <si>
    <t xml:space="preserve">Total de procedimientos jurídicos </t>
  </si>
  <si>
    <t>5.0 a 8.5 años</t>
  </si>
  <si>
    <t>Conocer la vigencia promedio de los reglamentos municipales</t>
  </si>
  <si>
    <t>Total de Años de Vigencia de Reglamentos/Total de Reglamentos</t>
  </si>
  <si>
    <t>Total de Años de Vigencia de Reglamentos</t>
  </si>
  <si>
    <t>Años</t>
  </si>
  <si>
    <t>Total de Reglamentos</t>
  </si>
  <si>
    <t>Reglamentos</t>
  </si>
  <si>
    <t>Mide el incremento o decremento del marco legal existente</t>
  </si>
  <si>
    <t>(Porcentaje de reglamentos actualizados en el periodo actual  -  Porcentaje de reglamentos actualizados en el periodo anterior)/Porcentaje de reglamentos actualizados en el periodo actual  )*100</t>
  </si>
  <si>
    <t xml:space="preserve">Porcentaje de reglamentos actualizados en el periodo actual  </t>
  </si>
  <si>
    <t>Porcentaje</t>
  </si>
  <si>
    <t xml:space="preserve">                                                                Porcentaje de reglamentos actualizados en el periodo anterior</t>
  </si>
  <si>
    <t>Se conocerá el porcentaje de reglamentos aprobados por cabildo en el periodo evaluado</t>
  </si>
  <si>
    <t>((Total de Reglamentos Aprobados para Actualización+Total de Reglamentos Aprobados para Nueva Creación)/(Total de Reglamentos Propuestos para Actualización en el Periodo+Total de Reglamentos Propuestos para Nueva Creación en el Periodo)) *100</t>
  </si>
  <si>
    <t>Total de Reglamentos Aprobados para Actualización</t>
  </si>
  <si>
    <t>Total de Reglamentos Aprobados para Nueva Creación</t>
  </si>
  <si>
    <t>Total de Reglamentos Propuestos para Actualización en el Periodo</t>
  </si>
  <si>
    <t>Total de Reglamentos Propuestos para Nueva Creación en el Periodo</t>
  </si>
  <si>
    <t>seguridad ciudadana</t>
  </si>
  <si>
    <t>Mide el incremento o decremento de la percepción del desempeño gubernamental en el periodo</t>
  </si>
  <si>
    <t>(Porcentaje de efectividad gubernamental en el periodo evaluado-Porcentaje de efectividad gubernamental  en el periodo anterior al evaluado)/Porcentaje de efectividad gubernamental en el periodo evaluado)*100</t>
  </si>
  <si>
    <t>Porcentaje de efectividad gubernamental en el periodo evaluado</t>
  </si>
  <si>
    <t xml:space="preserve">Porcentaje de efectividad gubernamental en el periodo anterior al evaluado                                                              </t>
  </si>
  <si>
    <t>participación ciudadana</t>
  </si>
  <si>
    <t>Mide el incremento o decremento de comités vecinales instalados</t>
  </si>
  <si>
    <t>(Total de comités vecinales instalados en periodo evaluado-Total de comités vecinales instalados en el periodo anterior al evaluado)/Total de comités vecinales instalados en periodo evaluado)*100</t>
  </si>
  <si>
    <t>Total de comités vecinales instalados en periodo evaluado</t>
  </si>
  <si>
    <t>Comités</t>
  </si>
  <si>
    <t>SA</t>
  </si>
  <si>
    <t>Total de comités vecinales instalados en el periodo anterior al evaluado</t>
  </si>
  <si>
    <t>POR DEFINIR</t>
  </si>
  <si>
    <t>Pesos</t>
  </si>
  <si>
    <t>personas</t>
  </si>
  <si>
    <t>Mide el incremento o decremento de policías certificados en el periodo</t>
  </si>
  <si>
    <t>((Total de Policías Operativos Certificados en el periodo evaluado - Total de Policías Operativos certificados  en el periodo anterior al Evaluado)  /  Total de Policías Operativos Certificados en el periodo evaluado)  * 100</t>
  </si>
  <si>
    <t>Total de Policías Operativos Certificados en el periodo evaluado</t>
  </si>
  <si>
    <t>Policías</t>
  </si>
  <si>
    <t>Total de Policías Operativos certificados  en el periodo anterior al Evaluado</t>
  </si>
  <si>
    <t>$216 a $830</t>
  </si>
  <si>
    <t>Determinar el costo por habitante del Órgano de Seguridad Pública/Tránsito</t>
  </si>
  <si>
    <t>Costo del Órgano de Seguridad Pública/Tránsito/Población Total Municipal</t>
  </si>
  <si>
    <t>Costo del Órgano de Seguridad Pública/Tránsito</t>
  </si>
  <si>
    <t>SECRETARÍA DE PLANEACIÓN Y DESARROLLO ECONÓMICO</t>
  </si>
  <si>
    <t>Población Total Municipal</t>
  </si>
  <si>
    <t>Habitantes</t>
  </si>
  <si>
    <t>74.3% a 89.0%</t>
  </si>
  <si>
    <t>Determinar del universo de detenidos, el porcentaje que corresponde por faltas
administrativas</t>
  </si>
  <si>
    <t>(Detenidos por Faltas Administrativas / Total de Detenidos) x 100</t>
  </si>
  <si>
    <t>Detenidos por Faltas Administrativas</t>
  </si>
  <si>
    <t>Detenidos</t>
  </si>
  <si>
    <t>Total de Detenidos</t>
  </si>
  <si>
    <t>$2,155 a $34,478</t>
  </si>
  <si>
    <t>Determinar la inversión en programas de prevención en la seguridad por cada mil habitantes</t>
  </si>
  <si>
    <t>Inversión en Programas de Prevención/ (Población Total Municipal / 1,000)</t>
  </si>
  <si>
    <t>Inversión en Programas de Prevención</t>
  </si>
  <si>
    <t>Determinar la inversión en programas de prevención por cada mil habitantes</t>
  </si>
  <si>
    <t>11.9 a 14.2</t>
  </si>
  <si>
    <t>Conocer la tasa de muertes ocurridas en el municipio ocasionadas por conflicto con violencia por cada 100 mil habitantes</t>
  </si>
  <si>
    <t>Número de Personas Muertas Ocasionadas por Conflictos con Violencia/(Población Total Municipal/100,000)</t>
  </si>
  <si>
    <t>Número de Personas Muertas Ocasionadas por Conflictos con Violencia</t>
  </si>
  <si>
    <t>Personas</t>
  </si>
  <si>
    <t>$197,889 a $262,297</t>
  </si>
  <si>
    <t>Conocer la remuneración promedio por policía operativo</t>
  </si>
  <si>
    <t>Nómina Policías Operativos/Total de Policías Operativos</t>
  </si>
  <si>
    <t>Total de Policías Operativos</t>
  </si>
  <si>
    <t>Policías operativos</t>
  </si>
  <si>
    <t>0 a 3.1%</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</si>
  <si>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</si>
  <si>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</si>
  <si>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Número Solicitudes Servicio C4 Relacionadas con Acoso Físico</t>
  </si>
  <si>
    <t>Solicitudes</t>
  </si>
  <si>
    <t>Número Solicitudes Servicio C4 Relacionadas con Acoso Sexual</t>
  </si>
  <si>
    <t>Número Solicitudes Servicio C4.</t>
  </si>
  <si>
    <t>45.7 a 120.1</t>
  </si>
  <si>
    <t>Conocer el número de solicitudes de servicio vía C 4 a policía municipal por cada mil
habitantes</t>
  </si>
  <si>
    <t>Número Solicitudes Servicio C4 / (Población Total Municipal / 1,000)</t>
  </si>
  <si>
    <t>12.7% a 29.5%</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</si>
  <si>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</si>
  <si>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</si>
  <si>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Número Solicitudes Servicio C4 Relacionadas con Violencia Familiar y Disputa Vecinal</t>
  </si>
  <si>
    <t>Viviendas</t>
  </si>
  <si>
    <t>7.0 a 9.6</t>
  </si>
  <si>
    <t>Conocer la permanencia laboral de los policías operativos en el Órgano de Seguridad Pública/Tránsito</t>
  </si>
  <si>
    <t>Total de Años de Permanencia de los Policías Operativos/Total de Policías Operativos</t>
  </si>
  <si>
    <t>Total de Años de Permanencia de los Policías Operativos</t>
  </si>
  <si>
    <t>6.1 a 20.1</t>
  </si>
  <si>
    <t>Determinar el número de detenidos por cada mil habitantes</t>
  </si>
  <si>
    <t>Total de Detenidos / (Población Total Municipal / 1,000)</t>
  </si>
  <si>
    <t>11.2 a 13.4</t>
  </si>
  <si>
    <t>Determinar la tasa de homicidio doloso por cada cien mil habitantes en el territorio
municipal</t>
  </si>
  <si>
    <t>Total de Homicidios Cometidos/(Población Total Municipal/100,000)</t>
  </si>
  <si>
    <t>Total de Homicidios Dolosos Cometidos</t>
  </si>
  <si>
    <t>Homicidios</t>
  </si>
  <si>
    <t>1.0 a 1.6</t>
  </si>
  <si>
    <t>Determinar el número de policías operativos por cada mil habitantes</t>
  </si>
  <si>
    <t>Total de Policías Operativos / (Población Total Municipal/ 1,000)</t>
  </si>
  <si>
    <t>31% a 68%</t>
  </si>
  <si>
    <t>Conocer el porcentaje de quejas en contra
del órgano de Seguridad Pública Tránsito respecto del total de quejas contra el Ayuntamiento</t>
  </si>
  <si>
    <t>Total de Quejas Contra el Órgano de Seguridad Pública/Tránsito / Total de Quejas contra el Ayuntamiento) x 100</t>
  </si>
  <si>
    <t>Total de Quejas Contra el Órgano de Seguridad Pública/Tránsito</t>
  </si>
  <si>
    <t>Quejas</t>
  </si>
  <si>
    <t>Total de Quejas contra el Ayuntamiento</t>
  </si>
  <si>
    <t>0.1 a 0.5</t>
  </si>
  <si>
    <t>Identificar el número de incendios relacionados con muertes por cada cien mil habitantes</t>
  </si>
  <si>
    <t>Número de Incendios Relacionados con Muertes / (Población Total Municipal/100,000)</t>
  </si>
  <si>
    <t>Número de Incendios Relacionados con Muertes</t>
  </si>
  <si>
    <t>Incendios</t>
  </si>
  <si>
    <t>ambientales</t>
  </si>
  <si>
    <t>14.2 a 15.9</t>
  </si>
  <si>
    <t>Determinar el número de bomberos por cada cien mil habitantes</t>
  </si>
  <si>
    <t>Total de Bomberos/ (Población Total Municipal/100,000)</t>
  </si>
  <si>
    <t>Total de Bomberos</t>
  </si>
  <si>
    <t>Bomberos</t>
  </si>
  <si>
    <t>Mide el incremento o decremento de comités de protección civil constituidos en el periodo</t>
  </si>
  <si>
    <t>(Total de comités de protección civil constituidos en el año evaluado)  -  (Total de comités de protección civil constituidos  en el año previo al evaluado ) / (Total de comités de protección civil constituidos  en el año evaluado) * 100</t>
  </si>
  <si>
    <t xml:space="preserve">Total de comités de protección civil constituidos en el año evaluado                                                          </t>
  </si>
  <si>
    <t xml:space="preserve">Total de comités de protección civil constituidos  en el año previo al evaluado            </t>
  </si>
  <si>
    <t>movilidad y vialidades</t>
  </si>
  <si>
    <t>0%  -  3.6%</t>
  </si>
  <si>
    <t>Identificar el nivel de inversión en movilidad alternativa comparado con el total de inversión en infraestructura</t>
  </si>
  <si>
    <t>(Inversión en Movilidad Alternativa/Inversión en Infraestructura) x 100</t>
  </si>
  <si>
    <t>Inversión en Movilidad Alternativa</t>
  </si>
  <si>
    <t>Inversión en Infraestructura</t>
  </si>
  <si>
    <t>$1.00  -  $4.94</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</si>
  <si>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</si>
  <si>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</si>
  <si>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 xml:space="preserve">Inversión en Mantenimiento Vialidades Asfaltadas </t>
  </si>
  <si>
    <t>Metros Cuadratos Totales de Vialidades Asfaltadas en el Municipio</t>
  </si>
  <si>
    <t>Metros cuadrados</t>
  </si>
  <si>
    <t>2.0  -  4.4</t>
  </si>
  <si>
    <t>Medir el número de kilómetros de ciclovías existentes en el municipio por cada cien mil
habitantes</t>
  </si>
  <si>
    <t>Kilómetros de Ciclovías/(Población Total Municipal/100,000)</t>
  </si>
  <si>
    <t>Kilómetros de Ciclovías</t>
  </si>
  <si>
    <t>Kilómetros</t>
  </si>
  <si>
    <t>Medir el número de kilómetros del sistema de transporte público colectivo existente en el municipio por cada cien mil habitantes</t>
  </si>
  <si>
    <t>Kilómetros del Sistema de Transporte Público Colectivo/(PTM/100,000)</t>
  </si>
  <si>
    <t>Kilómetros del Sistema de Transporte Público Colectivo</t>
  </si>
  <si>
    <t>74.7%  - 82.1%</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</si>
  <si>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</si>
  <si>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</si>
  <si>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Metros Cuadrados Totales de Vialidades de Concreto Hidráulico en el Municipio</t>
  </si>
  <si>
    <t>Total de Metros Cuadrados de Vialidades en el Municipio</t>
  </si>
  <si>
    <t>0.36  -  0.53</t>
  </si>
  <si>
    <t>Determinar el número de vehículos automotores por habitante</t>
  </si>
  <si>
    <t>(Parque Vehicular/Población Total Municipal)</t>
  </si>
  <si>
    <t>Parque Vehicular</t>
  </si>
  <si>
    <t>Vehículos</t>
  </si>
  <si>
    <t>0.06  -  0.23</t>
  </si>
  <si>
    <t>Conocer el índice de infracciones aplicadas en el municipio con relación al parque
vehicular</t>
  </si>
  <si>
    <t>Total de Infracciones/Parque Vehicular</t>
  </si>
  <si>
    <t>Total de Infracciones</t>
  </si>
  <si>
    <t>Infracciones</t>
  </si>
  <si>
    <t>35.2  -  80.2</t>
  </si>
  <si>
    <t>Determinar el número de accidentes viales por cada 10 mil habitantes</t>
  </si>
  <si>
    <t>Accidentes Viales/ (Población Total Municipal / 10,000)</t>
  </si>
  <si>
    <t>Accidentes Viales</t>
  </si>
  <si>
    <t>Accidentes</t>
  </si>
  <si>
    <t>2.1%  -  4.7%</t>
  </si>
  <si>
    <t>Determinar el porcentaje de accidentes viales en los que esta involucrado el peatón y ciclista</t>
  </si>
  <si>
    <t>(Accidentes Viales con Involucramiento del Peatón y Ciclista/Accidentes Viales) x100</t>
  </si>
  <si>
    <t>Accidentes Viales con Involucramiento del Peatón y Ciclista</t>
  </si>
  <si>
    <t>5.9%  -  19.2%</t>
  </si>
  <si>
    <t>Determinar el porcentaje de accidentes viales en los que esta involucrado el transporte
urbano</t>
  </si>
  <si>
    <t>(Accidentes Viales Ocasionados por Transporte Público Urbano y Metropolitano/ Accidentes Viales) x 100</t>
  </si>
  <si>
    <t>Accidentes Viales Ocasionados por Transporte Público Urbano y Metropolitano</t>
  </si>
  <si>
    <t>19.4%  -  24.5%</t>
  </si>
  <si>
    <t>Conocer el nivel de inversión en movilidad alternativa respecto del total de inversión en movilidad tradicional</t>
  </si>
  <si>
    <t>(Inversión en Movilidad Alternativa/Inversión en Movilidad Tradicional) x 100</t>
  </si>
  <si>
    <t>Inversión en Movilidad Tradicional</t>
  </si>
  <si>
    <t>1.0  -  6.0</t>
  </si>
  <si>
    <t>Determinar la tasa de mortalidad en accidentes viales por cada cien mil habitantes</t>
  </si>
  <si>
    <t>Total Fallecimientos por Accidentes Viales/ (Población Total Municipal/100,000)</t>
  </si>
  <si>
    <t>Total Fallecimientos por Accidentes Viales</t>
  </si>
  <si>
    <t>Fallecimientos</t>
  </si>
  <si>
    <t>$2,614 a $13,953</t>
  </si>
  <si>
    <t>Medir el costo promedio por accidente vial en donde esté involucrado un vehículo
propiedad o bajo responsabilidad del gobierno municipal</t>
  </si>
  <si>
    <t>(Costo de Accidentes Viales por Vehículos Municipales/Accidentes Viales Vehículos Municipales)</t>
  </si>
  <si>
    <t>Costo de Accidentes Viales por Vehículos Municipales</t>
  </si>
  <si>
    <t>Accidentes Viales Vehículos Municipales</t>
  </si>
  <si>
    <t>administración y operación</t>
  </si>
  <si>
    <t>Consumo Eléctrico en Instalaciones Municipales</t>
  </si>
  <si>
    <t>Ingresos Propios Municipales  anual</t>
  </si>
  <si>
    <t>40.2% a 63.2%</t>
  </si>
  <si>
    <t>Conocer la relación porcentual del gasto en los conceptos contables 26000 y 29000
respecto al capítulo 2000 (materiales y suministros)</t>
  </si>
  <si>
    <t>(Gasto en Conceptos Contables 2600 y 2900./Gasto en Capítulo 20000.) x100</t>
  </si>
  <si>
    <t>Gasto en Conceptos Contables 2600 y 2900.</t>
  </si>
  <si>
    <t>Gasto en Capítulo 20000.</t>
  </si>
  <si>
    <t>20.8% a 32.2%</t>
  </si>
  <si>
    <t>Conocer la relación porcentual del gasto en el concepto contable 35000 respecto al capítulo 30000 (servicios generales)</t>
  </si>
  <si>
    <t>(Gasto en Concepto Contable 3500./Gasto en Capítulo 3000.) x 100</t>
  </si>
  <si>
    <t>Gasto en Concepto Contable 3500.</t>
  </si>
  <si>
    <t>Gasto en Capítulo 3000.</t>
  </si>
  <si>
    <t>77.9% a 223.5%</t>
  </si>
  <si>
    <t>Medir el gasto administrativo en relación con los ingresos propios</t>
  </si>
  <si>
    <t>(Gasto administrativo anual/Ingresos Propios Municipales ) x 100</t>
  </si>
  <si>
    <t>Gasto administrativo anual</t>
  </si>
  <si>
    <t>Ingresos Propios Municipales anual</t>
  </si>
  <si>
    <t>45.3% -75.1%</t>
  </si>
  <si>
    <t xml:space="preserve">Medir el grado de autonomía financiera </t>
  </si>
  <si>
    <t>$48,918 a $145,911</t>
  </si>
  <si>
    <t>Medir la eficiencia en el gasto en mantenimiento por unidad recolectora de residuos sólidos del municipio</t>
  </si>
  <si>
    <t>Gasto en mantenimiento en unidades recolectoras de residuos sólidos del municipio/Total de unidades recolectoras del municipio</t>
  </si>
  <si>
    <t>Gasto en mantenimiento en unidades recolectoras de residuos sólidos del municipio</t>
  </si>
  <si>
    <t>Total de unidades recolectoras del municipio</t>
  </si>
  <si>
    <t>Unidades recolectoras</t>
  </si>
  <si>
    <t>$21,138 a $49,809</t>
  </si>
  <si>
    <t>Conocer el gasto promedio en mantenimiento por vehículo automotor propiedad del municipio</t>
  </si>
  <si>
    <t>Gasto en Mantenimiento en Vehículos Automotores Propiedad del Municipio/Total de Vehículos Automotores Propiedad del Municipio</t>
  </si>
  <si>
    <t>Gasto en Mantenimiento en Vehículos Automotores Propiedad del Municipio</t>
  </si>
  <si>
    <t>Total de Vehículos Automotores Propiedad del Municipio</t>
  </si>
  <si>
    <t>2.7 a 6.0</t>
  </si>
  <si>
    <t>Determinar la relación de litros de combustible gastados por el gobierno municipal respecto de su población total</t>
  </si>
  <si>
    <t>Litros de combustible Gastados/Población Total Municipal</t>
  </si>
  <si>
    <t>Litros de combustible Gastados</t>
  </si>
  <si>
    <t>Litros</t>
  </si>
  <si>
    <t>5.6 a 7.7</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</si>
  <si>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</si>
  <si>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</si>
  <si>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
  </si>
  <si>
    <t>finanzas</t>
  </si>
  <si>
    <t>7.9% a 8.4%</t>
  </si>
  <si>
    <t>Medir el tamaño porcentual de las ADEFAS (Adeudos de Ejercicios Fiscales Anteriores)
respecto a ingresos totales</t>
  </si>
  <si>
    <t>(ADEFAS/Ingresos Totales) x 100</t>
  </si>
  <si>
    <t>ADEFAS</t>
  </si>
  <si>
    <t>Ingresos Totales</t>
  </si>
  <si>
    <t>24.3% - 44.0%</t>
  </si>
  <si>
    <t>Medir el grado de autonomía financiera</t>
  </si>
  <si>
    <t>(Ingresos Propios Municipales/Ingresos Totales)*100</t>
  </si>
  <si>
    <t>45.8% a 72.2%</t>
  </si>
  <si>
    <t>Medir la eficacia en el cobro de impuesto predial según el cobro de cuentas de predial</t>
  </si>
  <si>
    <t>(Cuentas Cobradas por Impuesto Predial/Cuentas Totales de Impuesto Predial) x 100</t>
  </si>
  <si>
    <t>Cuentas Cobradas por Impuesto Predial</t>
  </si>
  <si>
    <t>Cuentas</t>
  </si>
  <si>
    <t>Cuentas Totales de Impuesto Predial</t>
  </si>
  <si>
    <t>$727  -  $2,524</t>
  </si>
  <si>
    <t>Determinar la relación monetaria entre el ingreso propio del municipio respecto de
su población total</t>
  </si>
  <si>
    <t>Ingresos propios municipales/Población Total Municipal</t>
  </si>
  <si>
    <t>0.67 a 1.56</t>
  </si>
  <si>
    <t>Identificar el tamaño de la deuda del Ayuntamiento contrastada con los ingresos
propios municipales</t>
  </si>
  <si>
    <t>Deuda Total/Ingresos propios municipales</t>
  </si>
  <si>
    <t>Deuda Total</t>
  </si>
  <si>
    <t>urbanidad y planeación</t>
  </si>
  <si>
    <t>0.80-1.44</t>
  </si>
  <si>
    <t>Medir el grado de autonomía para cubrir el gasto corriente del gobierno municipal</t>
  </si>
  <si>
    <t>(Ingresos Propios Municipales+Participaciones Federales Semestrales)/Gasto Corriente Semestral</t>
  </si>
  <si>
    <t>Ingresos Propios Municipales Semestrales</t>
  </si>
  <si>
    <t>Participaciones Federales Semestrales</t>
  </si>
  <si>
    <t>Gasto Corriente Semestral</t>
  </si>
  <si>
    <t>recursos humanos</t>
  </si>
  <si>
    <t>77.3% a 203.0%</t>
  </si>
  <si>
    <t>Medir la eficiencia en el gasto en nómina ejercido por el Ayuntamiento por cada empleado</t>
  </si>
  <si>
    <t>(Gasto de Nómina anual/Ingresos propios municipales)*100</t>
  </si>
  <si>
    <t>Gasto de Nómina anual</t>
  </si>
  <si>
    <t>48.2%  -  75.1%</t>
  </si>
  <si>
    <t>Medir la eficacia en el cobro de impuesto predial por monto o valor total de la factura</t>
  </si>
  <si>
    <t>(Ingresos Recaudados por Impuestos Predial/Monto Facturable por Impuesto Predial) x 100</t>
  </si>
  <si>
    <t>Ingresos Recaudados por Impuestos Predial</t>
  </si>
  <si>
    <t>Monto Facturable por Impuesto Predial</t>
  </si>
  <si>
    <t>$2661  -  $5,140</t>
  </si>
  <si>
    <t>Determinar la relación monetaria entre los ingresos totales del municipio respecto
de su población total</t>
  </si>
  <si>
    <t>(Ingresos Totales/Población Total Municipal)</t>
  </si>
  <si>
    <t>14.6% a 19.6%</t>
  </si>
  <si>
    <t>Medir el tamaño porcentual del Ramo 33 ejercido comparado contra los ingresos totales</t>
  </si>
  <si>
    <t>(Recursos del Ramo 33 Ejercidos/Ingresos Totales)100</t>
  </si>
  <si>
    <t>Recursos del Ramo 33 Ejercidos</t>
  </si>
  <si>
    <t>3.8% a 9.0%</t>
  </si>
  <si>
    <t>Medir la relación porcentual del costo de jubilados y pensionados con respecto al gasto en nómina</t>
  </si>
  <si>
    <t>(Costo Total de Pensionados y Jubilados/Gasto de Nómina anual)*100</t>
  </si>
  <si>
    <t>Costo Total de Pensionados y Jubilados</t>
  </si>
  <si>
    <t>$68,689 a $118,044</t>
  </si>
  <si>
    <t xml:space="preserve">Gasto de Nómina semestral/Total de empleados (as) municipales  </t>
  </si>
  <si>
    <t>Gasto de Nómina semestral</t>
  </si>
  <si>
    <t xml:space="preserve">Total de empleados (as) municipales  </t>
  </si>
  <si>
    <t>Empleados</t>
  </si>
  <si>
    <t>0 a 28%</t>
  </si>
  <si>
    <t>Medir la proporción del primer nivel de la estructura orgánica del gobierno municipal que está conformado por mujeres</t>
  </si>
  <si>
    <t>(Total de Cargos Directivos Ocupados por Mujeres/Total de Cargos Directivos )*100</t>
  </si>
  <si>
    <t>Total de Cargos Directivos Ocupados por Mujeres</t>
  </si>
  <si>
    <t>Cargos Directivos</t>
  </si>
  <si>
    <t xml:space="preserve">Total de Cargos Directivos </t>
  </si>
  <si>
    <t>0 a 49%</t>
  </si>
  <si>
    <t>Medir la proporción del Ayuntamiento que está conformado por mujeres</t>
  </si>
  <si>
    <t>Total de Escaños en el Ayuntamiento ocupados por Mujeres/Total de Escaños en el Ayuntamiento</t>
  </si>
  <si>
    <t>Total de Escaños en el Ayuntamiento ocupados por Mujeres</t>
  </si>
  <si>
    <t>Escaños</t>
  </si>
  <si>
    <t>Total de Escaños en el Ayuntamiento</t>
  </si>
  <si>
    <t>5.5 a 8.4</t>
  </si>
  <si>
    <t>Determinar el número de empleados municipales por cada mil habitantes</t>
  </si>
  <si>
    <t>Total de empleados (as) municipales/(Población Total Municipal/100)</t>
  </si>
  <si>
    <t>servicios públicos</t>
  </si>
  <si>
    <t>Z. Rural: 46% a 88%</t>
  </si>
  <si>
    <t xml:space="preserve">Medir el porcentaje de cobertura del
servicio de residuos sólidos en el municipio.
</t>
  </si>
  <si>
    <t>(Viviendas Rurales con Servicio de Recolección/Total de Viviendas Zona Rural)</t>
  </si>
  <si>
    <t>Viviendas Rurales con Servicio de Recolección</t>
  </si>
  <si>
    <t>Total de Viviendas Zona Rural</t>
  </si>
  <si>
    <t>Z. urbana: 46% a 88%</t>
  </si>
  <si>
    <t xml:space="preserve">Medir el porcentaje de cobertura del
servicio de residuos sólidos en zona urbana del municipio
</t>
  </si>
  <si>
    <t>(Viviendas Urbanas con Servicio de Recolección/Total de Viviendas Zona Urbana)</t>
  </si>
  <si>
    <t>Viviendas Urbanas con Servicio de Recolección</t>
  </si>
  <si>
    <t>Total de Viviendas Zona Urbana</t>
  </si>
  <si>
    <t>transparencia</t>
  </si>
  <si>
    <t>Se conocerá el porcentaje de obligaciones de transparencia atendidas</t>
  </si>
  <si>
    <t>Número de requerimientos cumplidos por el municipio / Total de requerimientos establecidos legalmente</t>
  </si>
  <si>
    <t xml:space="preserve">Número de requerimientos cumplidos por el municipio                                                    </t>
  </si>
  <si>
    <t>Requerimientos</t>
  </si>
  <si>
    <t xml:space="preserve"> Total de requerimientos establecidos legalmente</t>
  </si>
  <si>
    <t>Puntos</t>
  </si>
  <si>
    <t>residuos sólidos</t>
  </si>
  <si>
    <t>El relleno posee él o los estudios de generación y composición, citados en el punto 6.4 de la NOM 083-2003 y que se refieren a lo siguiente; a) generación y composición de los residuos sólidos urbanos y manejo especial, b) generación de biogás y c) generación del lixiviado.</t>
  </si>
  <si>
    <t>$221 a $398</t>
  </si>
  <si>
    <t>Medir el costo promedio de recolección de residuos sólidos en vivienda atendida</t>
  </si>
  <si>
    <t>Costo Total del Servicio de Recolección/ (Viviendas Urbanas con Servicio de Recolección+Viviendas Rurales con Servicio de Recolección)</t>
  </si>
  <si>
    <t>Costo Total del Servicio de Recolección</t>
  </si>
  <si>
    <t>Viviendas con Servicio de Recolección</t>
  </si>
  <si>
    <t>alumbrado</t>
  </si>
  <si>
    <t>Se conocerá la cobertura del servicio de alumbrado público en calles y vialidades del municipio</t>
  </si>
  <si>
    <t>(Total  de metros cuadrados de vialidades con alumbrado/Total  de metros cuadrados de vialidades)*100</t>
  </si>
  <si>
    <t xml:space="preserve">Total  de metros cuadrados de vialidades con alumbrado                                                                                                </t>
  </si>
  <si>
    <t xml:space="preserve">  Total  de metros cuadrados de vialidades                                                                                                            </t>
  </si>
  <si>
    <t>$804 - $1,498</t>
  </si>
  <si>
    <t>Medir el costo de operación por luminaria existente</t>
  </si>
  <si>
    <t>Costo Total de Operación del Alumbrado Público/ (Número de Luminarias en Zona Urbana+Número de Luminarias en Zona Rural)</t>
  </si>
  <si>
    <t>Costo Total de Operación del Alumbrado Público</t>
  </si>
  <si>
    <t>Número de Luminarias en el Municipio</t>
  </si>
  <si>
    <t>Luminarias</t>
  </si>
  <si>
    <t>$128 - $493</t>
  </si>
  <si>
    <t>Medir el costo por mantenimiento por luminaria existente</t>
  </si>
  <si>
    <t>Inversión Total de Mantenimiento de Alumbrado Público/ (Número de Luminarias en Zona Urbana+Número de Luminarias en Zona Rural)</t>
  </si>
  <si>
    <t>Inversión Total de Mantenimiento de Alumbrado Público</t>
  </si>
  <si>
    <t>Alumbrado</t>
  </si>
  <si>
    <t>Se conocerá el porcentaje de luminarias rehabilitadas en el periodo evaluado</t>
  </si>
  <si>
    <t>(Número de luminarias del municipio rehabilitadas  /Total de Luminarias en el Municipio)*100</t>
  </si>
  <si>
    <t xml:space="preserve">Número de luminarias del municipio rehabilitadas  </t>
  </si>
  <si>
    <t>Total de Luminarias en el Municipio</t>
  </si>
  <si>
    <t>Se conocerá el porcentaje de luminarias en funcionamiento</t>
  </si>
  <si>
    <t>(Luminarias en Funcionamiento/Total de Luminarias en el municipio)*100</t>
  </si>
  <si>
    <t>Luminarias en Funcionamiento</t>
  </si>
  <si>
    <t>$130.33 a $336.92</t>
  </si>
  <si>
    <t>Se conocerá el costo de operación y mantenimiento por toma de la red de drenaje</t>
  </si>
  <si>
    <t>(Costo de Operación y Mantenimiento de la Red de Drenaje/Número Total de Predios con Toma a la Red de Drenaje)</t>
  </si>
  <si>
    <t>Costo de Operación y Mantenimiento de la Red de Drenaje</t>
  </si>
  <si>
    <t>Número Total de Predios con Toma a la Red de Drenaje</t>
  </si>
  <si>
    <t>Predios</t>
  </si>
  <si>
    <t>$540.37 a $823.80</t>
  </si>
  <si>
    <t>Se conocerá el costo de operación y mantenimiento por tomas de la red de agua potable</t>
  </si>
  <si>
    <t>Costo de Operación y Mantenimiento de la Red de Agua Potable/(Número Total de Tomas Domiciliarias de Agua Potable en Zona Urbana+Número Total de Tomas Domiciliarias de Agua Potable en Zona Rural)</t>
  </si>
  <si>
    <t>Costo de Operación y Mantenimiento de la Red de Agua Potable</t>
  </si>
  <si>
    <t>Número Total de Tomas Domiciliarias de Agua Potable en Zona Urbana</t>
  </si>
  <si>
    <t>Tomas domiciliarias</t>
  </si>
  <si>
    <t>Número Total de Tomas Domiciliarias de Agua Potable en Zona Rural</t>
  </si>
  <si>
    <t>59.0% - 94.8%</t>
  </si>
  <si>
    <t>Medir el porcentaje de aguas residuales que reciben tratamiento</t>
  </si>
  <si>
    <t>(Metros Cúbicos de Aguas Residuales Tratadas/Metros Cúbicos de Aguas Residuales)*100</t>
  </si>
  <si>
    <t>Metros Cúbicos de Aguas Residuales Tratadas</t>
  </si>
  <si>
    <t>Metros cúbicos</t>
  </si>
  <si>
    <t>Metros Cúbicos de Aguas Residuales</t>
  </si>
  <si>
    <t>Colectores</t>
  </si>
  <si>
    <t>Obras</t>
  </si>
  <si>
    <t>ZU: Bueno, 32% a 80%; Aceptable, 3% a 24%; Deficiente, 9% a 39%; Malo, 0.02% a 20%</t>
  </si>
  <si>
    <t>Identificar la distribución porcentual
de la temporalidad en la entrega del servicio de agua potable</t>
  </si>
  <si>
    <t>(Predios con Servicio de Agua Potable Aceptable (16 a 23 horas)/Total de Predios con Servicio de Agua Potable) *100</t>
  </si>
  <si>
    <t>Predios con Servicio de Agua Potable Aceptable (16 a 23 horas)</t>
  </si>
  <si>
    <t>Total de Predios con Servicio de Agua Potable</t>
  </si>
  <si>
    <t>(Predios con Servicio de Agua Potable Bueno (24 horas)/Total de Predios con Servicio de Agua Potable) *100</t>
  </si>
  <si>
    <t>Predios con Servicio de Agua Potable Bueno (24 horas)</t>
  </si>
  <si>
    <t>(Predios con Servicio de Agua Potable Deficiente (8 a 15 horas)/Total de Predios con Servicio de Agua Potable) *100</t>
  </si>
  <si>
    <t>Predios con Servicio de Agua Potable Deficiente (8 a 15 horas)</t>
  </si>
  <si>
    <t>(Predios con Servicio de Agua Potable Malo (8 horas o menos)/Total de Predios con Servicio de Agua Potable)*100</t>
  </si>
  <si>
    <t>Predios con Servicio de Agua Potable Malo (8 horas o menos)</t>
  </si>
  <si>
    <t>66.5% a 97.0%</t>
  </si>
  <si>
    <t>Medir el nivel de cobertura de
la red de drenaje en el territorio municipal</t>
  </si>
  <si>
    <t>(Predios Zona Rural Conectados a la Red de Drenaje/ Total de Predios en Zona Rural) *100</t>
  </si>
  <si>
    <t>Predios Zona Rural Conectados a la Red de Drenaje</t>
  </si>
  <si>
    <t>Total de Predios en Zona Rural</t>
  </si>
  <si>
    <t>66.5% - 97.0%</t>
  </si>
  <si>
    <t>Medir el nivel de cobertura de la red de drenaje en el territorio municipal</t>
  </si>
  <si>
    <t>(Predios Zona Urbana Conectados a la Red de Drenaje/Total de Predios en Zona Urbana)*100</t>
  </si>
  <si>
    <t>Predios Zona Urbana Conectados a la Red de Drenaje</t>
  </si>
  <si>
    <t>Total de Predios en Zona Urbana</t>
  </si>
  <si>
    <t>El indicador mide el incremento o decremento de las viviendas sin tomas de agua potable</t>
  </si>
  <si>
    <t>(Viviendas sin toma de agua potable en el periodo anterior-Viviendas sin toma de agua potable en el  periodo evaluado)/(Viviendas sin toma de agua potable en el periodo anterior)*100</t>
  </si>
  <si>
    <t>Viviendas sin toma de agua potable en el periodo evaluado</t>
  </si>
  <si>
    <t>Viviendas sin toma de agua potable en el periodo anterior al evaluado</t>
  </si>
  <si>
    <t>Mide el incremento o decremento de tomas nuevas domiciliarias de servicio de agua</t>
  </si>
  <si>
    <t>(Total de nuevas tomas domiciliarias del servicio de agua en el periodo evaluado/Total de nuevas tomas domiciliarias del servicio de aguaen el periodo anterior)/(Total de nuevas tomas domiciliarias del servicio de agua en el periodo evaluado)*100</t>
  </si>
  <si>
    <t>Total de nuevas tomas domiciliarias instaladas de servicio de agua en el periodo evaluado</t>
  </si>
  <si>
    <t>Total tomas domiciliarias instaladas de servicio de agua en el periodo anterior</t>
  </si>
  <si>
    <t>Equipamiento urbano</t>
  </si>
  <si>
    <t>Se conocerá el porcentaje de escuelas públicas de nivel básico atendidas con proyectos de infraestructura en el periodo evaluado</t>
  </si>
  <si>
    <t>Sumatoria de escuelas públicas de nivel básico (rurales y urbanas) atendidas con rehabilitación, mantenimiento y/o reconstrucción en el periodo evaluado/Total de escuelas públicas de nivel básico en el municipio (desglosada por zona urbana y rural)*100</t>
  </si>
  <si>
    <t>Sumatoria de escuelas públicas de nivel básico (rurales y urbanas) atendidas con rehabilitación, mantenimiento y/o reconstrucción en el periodo evaluado</t>
  </si>
  <si>
    <t>Escuelas</t>
  </si>
  <si>
    <t>Total de escuelas públicas de nivel básico en el municipio (desglosada por zona urbana y rural)</t>
  </si>
  <si>
    <t>salud</t>
  </si>
  <si>
    <t>Mide el incremento o decremento de atención médicas en salud durante el periodo evaluado</t>
  </si>
  <si>
    <t>(Número de atenciones médicas a personas de escasos recursos en el periodo actual-Número de atenciones médicas a perosnas de bajos recursos en el periodo anterior/Número de atenciones médicas a personas de bajos recursos en el periodo anterior)*100</t>
  </si>
  <si>
    <t>Número de atenciones médicas en el periodo actual</t>
  </si>
  <si>
    <t>Atenciones</t>
  </si>
  <si>
    <t>Número de atenciones médicas en el periodo anterior</t>
  </si>
  <si>
    <t>Se conocerá el porcentaje de la población sin derecho habiencia en el servicio de salud en el municipio</t>
  </si>
  <si>
    <t>(Total de población sin derechohabiencia en el municipio/Poblaicón total municipal)*100</t>
  </si>
  <si>
    <t>Total de población sin derechohabiencia en el municipio</t>
  </si>
  <si>
    <t>Población total municipal</t>
  </si>
  <si>
    <t>Se conocerá el gasto en promedio por persona en bienes y servicios por el cuidado de la salud en el municipio</t>
  </si>
  <si>
    <t xml:space="preserve"> Población total municipal/Monto de inversión en salud en el año evaluado     </t>
  </si>
  <si>
    <t xml:space="preserve">Población total municipal   </t>
  </si>
  <si>
    <t xml:space="preserve">Monto de inversión en salud en el año evaluado                                           </t>
  </si>
  <si>
    <t>Mide el incremento o decremento de niños y niñas menores de 5 años vacunados durante el periodo evaluado</t>
  </si>
  <si>
    <t>((Niños y niñas menores de 5 años vacunados en el periodo actual-Niños y niñas menores de 5 años vacunados en el periodo anterior)/Niños y niñas menores de 5 años vacunados en el periodo anterior)*100</t>
  </si>
  <si>
    <t>Niños y niñas menores de 5 años vacunados en el periodo actual</t>
  </si>
  <si>
    <t>Menores</t>
  </si>
  <si>
    <t>Niños y niñas menores de 5 años vacunados en el periodo anterior</t>
  </si>
  <si>
    <t xml:space="preserve">Mide el incremento o decremento de consultas mmedicas de 2do. nivel otorgadas </t>
  </si>
  <si>
    <t>(Número de consultas médicas otorgadas de segundo nivel periodo actual) - (Número de consultas médicas otorgadas de segundo nivel periodo anterior) /  (Número de consultas médicas otorgadas de segundo nivel periodo anterior) / 100</t>
  </si>
  <si>
    <t>Número de consultas médicas otorgadas de segundo nivel periodo actual</t>
  </si>
  <si>
    <t>Consultas</t>
  </si>
  <si>
    <t>Número de consultas médicas otorgadas de segundo nivel periodo anterior</t>
  </si>
  <si>
    <t>Mide el incremento o decremento de personas atendidas por dengue, chikungunya, zica</t>
  </si>
  <si>
    <t>(Personas atendidas por dengue, chikungunia, zica y otras enfermedades transmitidas por el mosco Aedes aegypti en el periodo actual)   -  (Personas atendidas por dengue, chikungunia, zica y otras enfermedades transmitidas por el mosco Aedes aegypti en el periodo anterior )  /  (Personas atendidas por dengue, chikungunia, zica y otras enfermedades transmitidas por el mosco Aedes aegypti en el periodo anterior)  * 100</t>
  </si>
  <si>
    <t>Personas atendidas por dengue, chikungunia, zica y otras enfermedades transmitidas por el mosco Aedes aegypti en el periodo actual</t>
  </si>
  <si>
    <t>Personas atendidas por dengue, chikungunia, zica y otras enfermedades transmitidas por el mosco Aedes aegypti en el periodo anterior</t>
  </si>
  <si>
    <t>cuidado y bienestar animal</t>
  </si>
  <si>
    <t>Mide el incremento o decremento de mascotas atendidas durante el periodo en el municipio</t>
  </si>
  <si>
    <t>(Número de Mascotas Atendidas  en el Periodo Actual)-(Número de Mascotas atendidas en el Periodo anteriror)/(Número de Mascotas Atendidas  en el Periodo Actual)*100</t>
  </si>
  <si>
    <t>Número de Mascotas Atendidas   en el Periodo Actual</t>
  </si>
  <si>
    <t>Mascotas</t>
  </si>
  <si>
    <t>Número de Mascotas atendidas   en el Periodo anterior</t>
  </si>
  <si>
    <t>igualdad de género</t>
  </si>
  <si>
    <t>Dependencias</t>
  </si>
  <si>
    <t>Mide el incremento o decremento de mujeres  atendidas que han vivido violencia</t>
  </si>
  <si>
    <t>(Total de Mujeres atendidas por motivo de violencia  en el periodo actual-Total de Mujeres atendidas por motivo de violencia  en el periodo anterior)/Total de Mujeres atendidas por motivo de violencia  en el periodo actual)*100</t>
  </si>
  <si>
    <t>Total de Mujeres atendidas por motivo de violencia  en el periodo actual</t>
  </si>
  <si>
    <t>Mujeres</t>
  </si>
  <si>
    <t>Total de Mujeres atendidas por motivo de violencia  en el periodo anterior</t>
  </si>
  <si>
    <t>Servicios</t>
  </si>
  <si>
    <t>educación</t>
  </si>
  <si>
    <t>El indicador mide el incremento o decremento de escuelas atendidas por el gobierno municipal con mobiliario y equipamiento escolar en  el periodo de un año</t>
  </si>
  <si>
    <t>(Total de escuelas atendidas por el municipio con mobiliario escolar en el periodo actual ) - (Total de escuelas atendidas por el municipio con mobiliario escolar en el periodo anterior)/ (Total de escuelas atendidas por el municipio con mobiliario escolar en el periodo actual ) * 100</t>
  </si>
  <si>
    <t>Total de escuelas atendidas por el municipio con mobiliario escolar en el periodo actual</t>
  </si>
  <si>
    <t>escuelas</t>
  </si>
  <si>
    <t>Total de escuelas atendidas por el municipio con mobiliario escolar en el periodo anterior</t>
  </si>
  <si>
    <t>Mide el incremento o decremento de la población escolar de nivel básico inscrita en el periodo</t>
  </si>
  <si>
    <t xml:space="preserve">(Total de población escolar de nivel básico inscrita en el ciclo evaluado)  - (Total de población escolar de nivel básico inscrita en el ciclo anterior) / ( Total de población escolar de nivel básico inscrita en el ciclo actual)   *100                                      </t>
  </si>
  <si>
    <t xml:space="preserve">Total de población escolar de nivel básico inscrita en el ciclo evaluado                                                    </t>
  </si>
  <si>
    <t>Estudiantes</t>
  </si>
  <si>
    <t>Total de población escolar de nivel básico inscrita en el ciclo anterior</t>
  </si>
  <si>
    <t>Mide el incremento o decremento de la población escolar atendida por el municipio con beca económica</t>
  </si>
  <si>
    <t>(Total de población escolar beneficiada con becas económicas en el ciclo escolar actual )- (Total de la población escolar inscrita en el ciclo escolar anterior) / (Total de la población escolar inscrita en el ciclo escolar actual) *100</t>
  </si>
  <si>
    <t xml:space="preserve">Total de población escolar beneficiada con becas económicas en el ciclo escolar actual                                             </t>
  </si>
  <si>
    <t xml:space="preserve">Total de población escolar beneficiada con becas económicas en el ciclo escolar anterior                                             </t>
  </si>
  <si>
    <t>deporte y recreación</t>
  </si>
  <si>
    <t>Mide el incremento o decremento de espacios deportivos en el municipio que recibieron mantenimiento físico</t>
  </si>
  <si>
    <t>((Número de espacios deportivos que recibieron mantenimiento físico en el año actual-Número de espacios deportivos que recibieron mantenimiento físico en el año anterior)/Número de espacios deportivos que recibieron mantenimiento físico en el año anterior)*100</t>
  </si>
  <si>
    <t xml:space="preserve">Número de espacios deportivos que recibieron mantenimiento físico en el año actual    </t>
  </si>
  <si>
    <t>Espacios Deportivos</t>
  </si>
  <si>
    <t>Número de espacios deportivoss que recibieron mantenimiento físico en el año anterior</t>
  </si>
  <si>
    <t>Se conocerá el porcentaje de la población que accesa a acciones deportivas en el municipio en el periodo evaluado</t>
  </si>
  <si>
    <t xml:space="preserve">(Cantidad de personas que accesan a acciones  deportivas/Población total municipal)*100                                                                                                                                </t>
  </si>
  <si>
    <t>Conocer la proporción de denuncias atendidas en el periodo evaluado</t>
  </si>
  <si>
    <t>(Total de denuncias ambientales atendidas en el periodo/Total de denuncias ambientales recibidas)</t>
  </si>
  <si>
    <t xml:space="preserve">Total de denuncias ambientales atendidas en el periodo        </t>
  </si>
  <si>
    <t>Denuncias</t>
  </si>
  <si>
    <t>Total de denuncias ambientales recibidas</t>
  </si>
  <si>
    <t>Toneladas</t>
  </si>
  <si>
    <t>El indicador mide el incremento o decremento de la superficie reforestada en el periodo evaluado</t>
  </si>
  <si>
    <t>((Superficie reforestada en el periodo actual-Superficie reforestada en el periodo anterior)/Superficie reforestada en el periodo actual)*100</t>
  </si>
  <si>
    <t xml:space="preserve">Superficie reforestada en el periodo actual                             </t>
  </si>
  <si>
    <t>Superficie reforestada en el periodo anterior al evaluado</t>
  </si>
  <si>
    <t>El indicadore mide el incremento o decremento de personas que recibieron capacitación en sensibilización ambiental en el periodo</t>
  </si>
  <si>
    <t>((Total de personas sensibilizadas en materia ambiental periodo actual-Total de personas sensibilizadas en materia ambiental periodo anterior)/Total de personas sensibilizadas en materia ambiental periodo actual)*100</t>
  </si>
  <si>
    <t>Total de personas sensibilizadas en materia ambiental periodo actual</t>
  </si>
  <si>
    <t>Total de personas sensibilizadas en materia ambiental periodo anterior al evaluado</t>
  </si>
  <si>
    <t>287 - 338</t>
  </si>
  <si>
    <t>Determinar la relación de residuos sólidos generados por habitante al año</t>
  </si>
  <si>
    <t xml:space="preserve">(Kilogramos de residuos sólidos generados/Población Total Municipal) </t>
  </si>
  <si>
    <t>Kilogramos de residuos sólidos generados</t>
  </si>
  <si>
    <t>Kilogramos</t>
  </si>
  <si>
    <t>Conocer la variación de aguas residuales tratadas en el período actual y el periodo anterior, con el fin de saber si las ptars cumplen con su meta.</t>
  </si>
  <si>
    <t>(Metros cúbicos de aguas residuales tratadas en el periodo actual -Metros cúbicos de aguas residuales tratadas en el periodo anterior al evaluado)/Metros cúbicos de aguas residuales tratadas en el periodo actual )*100</t>
  </si>
  <si>
    <t xml:space="preserve">Metros cúbicos de aguas residuales tratadas en el periodo actual       </t>
  </si>
  <si>
    <t>Metros cúbicos de aguas residuales tratadas en el periodo anterior al evaluado</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</si>
  <si>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</si>
  <si>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</si>
  <si>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Asentamientos Humanos en Zona Urbana Irregulares (Anexar relación de colonias)</t>
  </si>
  <si>
    <t>Asentamientos</t>
  </si>
  <si>
    <t>Total de Asentamientos Humanos Zona Urbana (Anexar relación de colonias)</t>
  </si>
  <si>
    <t>Horas</t>
  </si>
  <si>
    <t>Número de licencias para Negocios otorgadas</t>
  </si>
  <si>
    <t>Licencias</t>
  </si>
  <si>
    <t>Identificar el nivel de inversión en infraestructura pública respecto el total de los egresos totales del gobierno municipal</t>
  </si>
  <si>
    <t>(Inversión en infraestrcutura/Egresos totales anual)*100</t>
  </si>
  <si>
    <t>Determinar la tasa de licencias para negocio otorgadas por cada mil habitantes</t>
  </si>
  <si>
    <t>Número de licencias para Negocios otorgadas/(Población Total Municipal*1000)</t>
  </si>
  <si>
    <t>Número de licencias para Negocios otorgadas/(Población Total Municipal/1000)</t>
  </si>
  <si>
    <t>turismo</t>
  </si>
  <si>
    <t>Conocer el porcentaje de prestadores de servicios turísticos capacitados en el periodo actual en relación al período anterior, con la finalidad de determinar si es necesario ampliar el programa.</t>
  </si>
  <si>
    <t>((Número de prestadores turísticos cpacitados en el periodo actual-Número de prestadores turísticos capacitados en el periodo anterior al evaluado)/Número de prestadores turísticos cpacitados en el periodo actual)*100</t>
  </si>
  <si>
    <t xml:space="preserve">Número de prestadores turísticos capacitados en el periodo actual                                                                   </t>
  </si>
  <si>
    <t xml:space="preserve">Número de prestadores turísticos capacitados en el periodo anterior al evaluado                                                        </t>
  </si>
  <si>
    <t>Se conocerá la variación porcentual de solicitudes de información de los sectores público y privados</t>
  </si>
  <si>
    <t>((Total de solicitudes de información de los sectores público y privado en el periodo evaluado-Total de solicitudes de información de los sectores público y privado en el periodo anterior al evaluado)/Total de solicitudes de información de los sectores público y privado en el periodo evaluado)*100</t>
  </si>
  <si>
    <t xml:space="preserve">Total de solicitudes de información de los sectores público y privado en el periodo evaluado                      </t>
  </si>
  <si>
    <t>Total de solicitudes de información de los sectores público y privado en el periodo anterior al evaluado</t>
  </si>
  <si>
    <t>Conocer el porcentaje de afluencia turística en el municipio durante el período para replantear si es necesario crear campañas de difusión para vacacionistas</t>
  </si>
  <si>
    <t>((Afluencia turística en el periodo evaluado -Afluencia turística en el periodo anterior al evaluado)/Afluencia turística en el periodo evaluado)*100</t>
  </si>
  <si>
    <t xml:space="preserve">Afluencia turística en el periodo evaluado                               </t>
  </si>
  <si>
    <t>Turistas</t>
  </si>
  <si>
    <t>Afluencia turística en el periodo anterior al evaluado</t>
  </si>
  <si>
    <t>Se conocerá la variación porcentual de eventos de promoción turísticas realizados en el periodo evaluado</t>
  </si>
  <si>
    <t xml:space="preserve">((Total de eventos de promoción turística realizados en el extranjero, en el el país y en el Estado en el año actual-Total de eventos de promoción turística realizados en el extranjero, en el el país y en el Estado en el año anterior)/Total de eventos de promoción turística realizados en el extranjero, en el el país y en el Estado en el año actual)*100                                 </t>
  </si>
  <si>
    <t xml:space="preserve">Total de eventos de promoción turística realizados en el extranjero, en el el país y en el Estado en el año actual                                                                                                                                        </t>
  </si>
  <si>
    <t>Eventos</t>
  </si>
  <si>
    <t xml:space="preserve">Total de eventos de promoción turística realizados en el extranjero, en el el país y en el Estado en el año anterior                                                                                                                                      </t>
  </si>
  <si>
    <t>Conocer el porcentaje de atención al turista en el municipio durante el período para replantear si es necesario crear programas de difusión para vacacionistas</t>
  </si>
  <si>
    <t>((Total de  turistas atendidos en el peiodo evaluado -Total de turistas atendidos en el periodo anterior al evaluado)/Total de  turistas atendidos en el peiodo evaluado)*100</t>
  </si>
  <si>
    <t xml:space="preserve">Total de  turistas atendidos en el peiodo evaluado      </t>
  </si>
  <si>
    <t xml:space="preserve">Total de turistas atendidos en el periodo anterior al evaluado   </t>
  </si>
  <si>
    <t>Conocer el porcentaje de informadores, prestadores y promotores turísticos credencializados durante el período actual con respecto al período anterior, para saber si es necesario modificar el programa de credencialización.</t>
  </si>
  <si>
    <t>((Total de de informadores, prestadores y promotores de servicios turísticos credencializados en el año actual-Total de de informadores, prestadores y promotores de servicios turísticos credencializados en el año anterior)/Total de de informadores, prestadores y promotores de servicios turísticos credencializados en el año actual)*100</t>
  </si>
  <si>
    <t>empleo</t>
  </si>
  <si>
    <t>Conocer la variación de empleos generados por la apertura de empresas en el período actual con respecto al período anterior y determinar si el SARE cumple con su meta.</t>
  </si>
  <si>
    <t>((Empleos directos generados por la apertura de empresas en el periodo evaluado-Empleos directos generados por la apertura de empresas en el periodo anterior al evaluado)/Empleos directos generados por la apertura de empresas en el periodo evaluado)*100</t>
  </si>
  <si>
    <t>Empleos directos generados por la apertura de empresas en el periodo evaluado</t>
  </si>
  <si>
    <t>Empleos</t>
  </si>
  <si>
    <t>Empleos directos generados por la apertura de empresas en el periodo anterior al evaluado</t>
  </si>
  <si>
    <t>141 -226</t>
  </si>
  <si>
    <t>Identificar el consumo promedio de litros de agua al día por habitante</t>
  </si>
  <si>
    <t>(Total de litros de agua consumidos en el municipio/Población Total Municipal) / 365</t>
  </si>
  <si>
    <t>2.3 a 13.5 horas</t>
  </si>
  <si>
    <t>Conocer la relación de horas de capacitación promedio brindadas a los empleados municipales cuyo estatus es de confianza</t>
  </si>
  <si>
    <t>Total de Horas de Capacitación a Empleados de Confianza/Total de empleados de confianza</t>
  </si>
  <si>
    <t>Total de horas de capacitación a personal de confianza</t>
  </si>
  <si>
    <t>Total de empleados de confianza</t>
  </si>
  <si>
    <t>0.9  a 11.1 horas</t>
  </si>
  <si>
    <t>Conocer la relación de horas de capacitación promedio brindadas a los empleados
municipales cuyo estatus es de base</t>
  </si>
  <si>
    <t>TotaldeHorasdeCapacitaciónaEmpleadosdeBase/Total de personal de base semestral</t>
  </si>
  <si>
    <t>Total de horas de capacitación a empleados de base</t>
  </si>
  <si>
    <t>Total de personal de base semestral</t>
  </si>
  <si>
    <t>68% - 81%</t>
  </si>
  <si>
    <t>Medir el porcentaje de
empleados administrativos y directivos con computadora.</t>
  </si>
  <si>
    <t>(Empleados Municipales Administrativos y Directivos con Computadora/ Total de Empleados Municipales Administrativos y Directivos ) *100</t>
  </si>
  <si>
    <t>Mide el incremento o decremento de empleados municipales en el periodo evaluado</t>
  </si>
  <si>
    <t>((Total de empleados municipales en el periodo actual-Total de empleados municipales en el periodo anterior )/Total de empleados municipales en el periodo actual)*100</t>
  </si>
  <si>
    <t>Total de empleados municipales en el periodo actual</t>
  </si>
  <si>
    <t>Medir la eficacia en la capacidad de presupuestar y ejercer los egresos municipales</t>
  </si>
  <si>
    <t>(Egresos totales/Egresos presupuestados)*100</t>
  </si>
  <si>
    <t>Egresos Totales Semestrales</t>
  </si>
  <si>
    <t>Egresos Presupuestados</t>
  </si>
  <si>
    <t>TEMA ESTRATÉGICO</t>
  </si>
  <si>
    <t>CLAVE LÍNEA DE ACCION</t>
  </si>
  <si>
    <t>SECRETARÍA/COORD.GRAL/DIR.GRAL</t>
  </si>
  <si>
    <t>METAS PROGRAMADAS</t>
  </si>
  <si>
    <t>INDICADOR</t>
  </si>
  <si>
    <t>DEFINICIÓN DEL INDICADOR</t>
  </si>
  <si>
    <t>DIMENSIÓN DEL INDICADOR</t>
  </si>
  <si>
    <t>UNIDAD DE MEDIDA DE LA VARIABLES</t>
  </si>
  <si>
    <t>FRECUENCIA DE MEDICIÓN</t>
  </si>
  <si>
    <t>VARIABLES</t>
  </si>
  <si>
    <t>RESULTADO DEL INDICADOR</t>
  </si>
  <si>
    <t>LÍNEA BASE</t>
  </si>
  <si>
    <t>SENTIDO DEL INDICADOR</t>
  </si>
  <si>
    <t>MEDIO DE VERIFICACIÓN DE LAS VARIABLES</t>
  </si>
  <si>
    <t>SUPUESTOS</t>
  </si>
  <si>
    <t xml:space="preserve">Trabajo decente y Crecimiento Económico </t>
  </si>
  <si>
    <t>1.1 Desarrollo Urbano</t>
  </si>
  <si>
    <t xml:space="preserve">Ciudades y Comunidades Sostenibles </t>
  </si>
  <si>
    <t>1.1.1.1</t>
  </si>
  <si>
    <t>1.1.1.1 Contar con un Plan de Desarrollo Urbano actualizado que permita cumplir y aplicar la normatividad adecuada.</t>
  </si>
  <si>
    <t>Secretaría de Desarrollo Urbano y Obras Públicas</t>
  </si>
  <si>
    <t>1 documento</t>
  </si>
  <si>
    <t xml:space="preserve">Porcentaje de etapas realizadas para la actualización del plan director de desarrollo urbano </t>
  </si>
  <si>
    <t>Se conocerá el porcentaje de avance en la actualización del documento del plan director urbano</t>
  </si>
  <si>
    <t>Gestión</t>
  </si>
  <si>
    <t>Eficacia</t>
  </si>
  <si>
    <t xml:space="preserve">Número de etapas realizadas para la actualización del plan director urbano                </t>
  </si>
  <si>
    <t>Etapas</t>
  </si>
  <si>
    <t>(Número de etapas realizadas para la actualización del plan director urbano/Número de etapas programadas para la actualización del plan director urbano)*100</t>
  </si>
  <si>
    <t>Trianual</t>
  </si>
  <si>
    <t>última actualización en 2021</t>
  </si>
  <si>
    <t>Ascendente</t>
  </si>
  <si>
    <t>Publicación en el Portal de Transparencia</t>
  </si>
  <si>
    <t>El municipio cuenta con un plan director urbano actualizado</t>
  </si>
  <si>
    <t>Número de etapas programadas para la actualización del plan director urbano</t>
  </si>
  <si>
    <t>1.1.1.2</t>
  </si>
  <si>
    <t>1.1.1.2 Actualizar los reglamentos de construcción, anuncios y fraccionamientos.</t>
  </si>
  <si>
    <t>3 Reglamentos</t>
  </si>
  <si>
    <t>Porcentaje de reglamentos de construcción, anuncios y fraccionamientos actualizados</t>
  </si>
  <si>
    <t>Se conocerá el porcentaje de los reglamentos actualizados en el periodo evaluado</t>
  </si>
  <si>
    <t>Número de reglamentos de construcción, anuncios y fraccionamientos actualizados</t>
  </si>
  <si>
    <t>(Número de reglamentos de construcción, anuncios y fracciones actualizados/Número de reglamentos de construcción, anuncios y fracciones programados)*100</t>
  </si>
  <si>
    <t>Construcciones Trienio 1999-2002                        Anuncios: Última actualización 14 de agosto 2017</t>
  </si>
  <si>
    <t>Dirección técnica de cabildo</t>
  </si>
  <si>
    <t xml:space="preserve">El Ayuntamiento de Acapulco cuenta con reglamentos actualizados </t>
  </si>
  <si>
    <t>Número de reglamentos de construcción, anuncios y fraccionamientos programados</t>
  </si>
  <si>
    <t>1.1.1.3</t>
  </si>
  <si>
    <t>1.1.1.3 Evitar los asentamientos en zonas inundable o del alto riesgo, en barrancas y en las márgenes de cauces y el litoral.</t>
  </si>
  <si>
    <t>Coordinación General de Protección Civil y Bomberos</t>
  </si>
  <si>
    <t>%</t>
  </si>
  <si>
    <t>Porcentaje de disminución de asentamientos en zonas inundables o de alto riesgo</t>
  </si>
  <si>
    <t>Se conocerá el porcentaje de disminución de asentamientos de alto riesgo evacuados en el periodo</t>
  </si>
  <si>
    <t>Número de asentamientos en zonas inundables o de alto riesgo evacuados</t>
  </si>
  <si>
    <t>(Número de asentamientos en zonas inundables o de alto riesgo evacuados/Número de asentamientos en zonas inundables o de alto riesgo)*100</t>
  </si>
  <si>
    <t>Descendente</t>
  </si>
  <si>
    <t>Registros de la Coord. General de Protección Civil</t>
  </si>
  <si>
    <t>El gobierno de Acapulco realiza recorridos de supervición y notifica a la ciudadanía que vive en zonas de alto riesgo</t>
  </si>
  <si>
    <t xml:space="preserve">Número de asentamientos en zonas inundables o de alto riesgo </t>
  </si>
  <si>
    <t>1.1.2.1</t>
  </si>
  <si>
    <t>1.1.2.1 Construir, pavimentar y dar mantenimiento a calles y avenidas tanto en la zona turística como en las zonas sub urbanas y del área rural del municipio.</t>
  </si>
  <si>
    <t xml:space="preserve">Cobertura de colonias y localidades atendidas con programas de infraestructura </t>
  </si>
  <si>
    <t xml:space="preserve">Se conocerá la cobertura municipal de colonias y localidades atendidas con programas de infraestructura </t>
  </si>
  <si>
    <t xml:space="preserve">Número de colonias atendidas con programas de infraestructura    </t>
  </si>
  <si>
    <t>Colonias</t>
  </si>
  <si>
    <t>(Número de colonias atendidas con programas de infraestrutura+Número de localidades atendidas con progrmas de infraestructura)/(Número de colonias en el municipio+Número de localidades en el municipio)*100</t>
  </si>
  <si>
    <t>496 colonias 115 localidades atendidas (periodo 2018-2021)</t>
  </si>
  <si>
    <t>Propuesta de obras ejercicio fiscal vigente</t>
  </si>
  <si>
    <t>Las colonias y localidades del municipío son atendidas con programas de infraestructura</t>
  </si>
  <si>
    <t>Número de localidades atendidas con programas de infraestructura</t>
  </si>
  <si>
    <t>Localidades</t>
  </si>
  <si>
    <t xml:space="preserve">Número de colonias en el municipio                             </t>
  </si>
  <si>
    <t>INEGI</t>
  </si>
  <si>
    <t>Número de localidades en el municipio</t>
  </si>
  <si>
    <t>1.1.2.2</t>
  </si>
  <si>
    <t>1.1.2.2 Construir y dar mantenimiento a parques y espacios públicos que permitan disminuir la contaminación fomentando un desarrollo sostenible.</t>
  </si>
  <si>
    <t>14 Parques</t>
  </si>
  <si>
    <t>Porcentaje de parques rehabilitados y arborizados en el periodo</t>
  </si>
  <si>
    <t>Se conocerá el porcentaje de parques rehabilitados y arborizados en el municipio</t>
  </si>
  <si>
    <t>Número de parques recreativos rehabilitados</t>
  </si>
  <si>
    <t>Parques</t>
  </si>
  <si>
    <t>(Número de parques recreativos rehabilitados/Número de parques recreativos programados)*100</t>
  </si>
  <si>
    <t>Anual</t>
  </si>
  <si>
    <t>14 parques (perido 2018-2021)</t>
  </si>
  <si>
    <t>Registro en la Dirección de Desarrollo Urbano y Dirección de Obras Públicas</t>
  </si>
  <si>
    <t>El municipio cuenta con parques recreativos en buenas condiciones para el disfrute de la ciudadanía</t>
  </si>
  <si>
    <t>Número de parques recreativos programados</t>
  </si>
  <si>
    <t>1.1.2.3</t>
  </si>
  <si>
    <t>1.1.2.3 Construir un puente en la localidad de Cacahuatepec para reducir los tiempos de traslado entre los habitantes de los Bienes Comunales.</t>
  </si>
  <si>
    <t>1 Puente</t>
  </si>
  <si>
    <t>Porcentaje de avance físico de la construcción de puente en la localidad de Cacahuatepec</t>
  </si>
  <si>
    <t>Se conocerá el avance físico de la obra en la localidad de Cacahuatepec</t>
  </si>
  <si>
    <t>Número de etapas realizadas para la construcción del puente</t>
  </si>
  <si>
    <t>(Número de etapas realizadas para la construcción del puente/Número de etapas programadas para la construcción del puente)*100</t>
  </si>
  <si>
    <t>Expediente de ejecución de obra</t>
  </si>
  <si>
    <t xml:space="preserve">La localidad de Cacahuatepec cuenta con un puente como medio de comunicación </t>
  </si>
  <si>
    <t>Número de etapas programadas para la construcción del puente</t>
  </si>
  <si>
    <t>1.1.2.4</t>
  </si>
  <si>
    <t>1.1.2.4 Implementar un programa de mantenimiento de caminos rurales que permitan la conectividad entre el área urbana y el área rural.</t>
  </si>
  <si>
    <t>Kilómetros a rehabilitar</t>
  </si>
  <si>
    <t>Variación porcentual de kilómetros de caminos rurales rehabilitados</t>
  </si>
  <si>
    <t>Se conocerá la variación porcentual del kilometraje  de los caminos rurales rehabilitados durante el periodo</t>
  </si>
  <si>
    <t>Kilómetros  de caminos rurales rehabilitados en el perido evaluado</t>
  </si>
  <si>
    <t>Caminos</t>
  </si>
  <si>
    <t>(Kilómetros de caminos rurales rehabilitados en el periodo -Kilómetro rehabilitados en el periodo anterior) / (Kilómetros rehabilitados periodo anterior)*100</t>
  </si>
  <si>
    <t>594.13km  en 2021</t>
  </si>
  <si>
    <t>Programa de Inversión de Obras ejercicio fiscal evaluado</t>
  </si>
  <si>
    <t>Las localidades cuentan con caminos rurales y vialidades en buenas condiciones</t>
  </si>
  <si>
    <t>Kilómetros  de caminos rurales rehabilitados en el perido anterior</t>
  </si>
  <si>
    <t>1.1.2.5</t>
  </si>
  <si>
    <t xml:space="preserve">1.1.2.5 Implementar programas para disminuir la vulnerabilidad de deslizamiento de zonas por la evacuación de aguas pluviales. </t>
  </si>
  <si>
    <t>1 programa</t>
  </si>
  <si>
    <t>Porcentaje de acciones realizadas para disminuir la vulnerabilidad de deslizamientos de zonas por la evacuación de aguas pluviales</t>
  </si>
  <si>
    <t xml:space="preserve">Se conocerá el porcentaje de acciones realizadas para  disminuir la vulnerabilidad de deslizamientos en zonas del municipio </t>
  </si>
  <si>
    <t>Número de acciones realizadas para disminuir la vulnerabilidad de deslizamientos de zonas por la evacuación de aguas pluviales</t>
  </si>
  <si>
    <t>Acciones</t>
  </si>
  <si>
    <t>(Número de acciones realizadas para disminuir la vulnerabilidad de deslizamientos de zonas por la evacuación de aguas pluviales/Número de acciones programadas para disminuir la vulnerabilidad de deslizamientos de zonas por la evacuación de aguas pluviales)*100</t>
  </si>
  <si>
    <t>3 en 2022</t>
  </si>
  <si>
    <t>Programa de Inversión de Obras</t>
  </si>
  <si>
    <t>Se mejora el drenaje de los suelos del municipio y se establecen sistemas de monitoreo, aviso y evacuación de la población ante inminentes deslizamientos</t>
  </si>
  <si>
    <t>Número de acciones programadas para disminuir la vulnerabilidad de deslizamientos de zonas por la evacuación de aguas pluviales</t>
  </si>
  <si>
    <t>1.1.2.6</t>
  </si>
  <si>
    <t>1.1.2.6 Detonar la economía del puerto con la implementación de un programa de obras integrales con mano de obra local.</t>
  </si>
  <si>
    <t>Porcentaje de empresas locales contratadas para la ejecución de la obra pública municipal</t>
  </si>
  <si>
    <t>Se conocerá el porcentaje de empresas locales contratadas para la ejecución de obra en el ejercicio fiscal evaluado</t>
  </si>
  <si>
    <t>Número de empresas locales contratadas para la ejecución de la obra pública municipal</t>
  </si>
  <si>
    <t>Empresas</t>
  </si>
  <si>
    <t>(Número de empresas locales contratadas para la ejecución de la obra pública municipal/Número de empresas locales registradas)*100</t>
  </si>
  <si>
    <t>Padrón de Empresas de la Secreataría de Desarrollo Urbano y Obras Públicas</t>
  </si>
  <si>
    <t>El Ayuntamiento cuenta con un padrón de empresas locales contratadas para obras pública</t>
  </si>
  <si>
    <t>Número de empresas locales registradas</t>
  </si>
  <si>
    <t>1.2 Desarrollo económico</t>
  </si>
  <si>
    <t>1.2.1.1</t>
  </si>
  <si>
    <t xml:space="preserve">1.2.1.1 Realizar talleres para el desarrollo de habilidades productivas. </t>
  </si>
  <si>
    <t>Secretaría de Planeación y Desarrollo Económico</t>
  </si>
  <si>
    <t>10 Talleres</t>
  </si>
  <si>
    <t>Porcentaje de talleres para el desarrollo de habilidades productivas realizados</t>
  </si>
  <si>
    <t>Conocer el porcentaje de talleres realizados en el tema de desarrollo de habilidades</t>
  </si>
  <si>
    <t>Número de talleres para el desarrollo de habilidades productivas realizados</t>
  </si>
  <si>
    <t>Talleres</t>
  </si>
  <si>
    <t>(Número de talleres para el desarrollo de habilidades productivas realizados/Número de talleres para el desarrollo de habilidades productivas programados)*100</t>
  </si>
  <si>
    <t>Programa de trabajo de los talleres de capacitación y Lista de asistencia de las personas capacitadas de la Dirección de Desarrollo Económico</t>
  </si>
  <si>
    <t>El gobierno municipal capacita a la ciudadanía en el tema de desarrollo de habilidades</t>
  </si>
  <si>
    <t>Número de talleres para el desarrollo de habilidades productivas programados</t>
  </si>
  <si>
    <t>1.2.1.2</t>
  </si>
  <si>
    <t>1.2.1.2 Capacitación administrativa, contable financiera, desarrollo de productos y mejoramiento de los procesos internos.</t>
  </si>
  <si>
    <t>Capacitar 150 mujeres emprendedoras</t>
  </si>
  <si>
    <t>Porcentaje de emprendedores  capacitados en temas administrativos, contables, financieros, desarrollo de productos y mejoramiento de los procesos internos</t>
  </si>
  <si>
    <t>Conocer el porcentaje de emprendedores capacitados en temas administrativos, contables, financieros y en el mejoramientos de los procesos internos</t>
  </si>
  <si>
    <t>Número de emprendedores capacitados en temas administrativos, contables, financieros, desarrollo de productos y mejoramiento de los procesos internos</t>
  </si>
  <si>
    <t>emprendedores</t>
  </si>
  <si>
    <t>Padrón de beneficiarios de la Dirección de Desarrollo Económico y Abasto Agrolimentario</t>
  </si>
  <si>
    <t>El gobierno cuenta con servidores públicos capacitados en temas administrativos, contables, financieros y en el mejoramientos de los procesos internos</t>
  </si>
  <si>
    <t>Número de emprendedores programados para ser capacitados en temas administrativos, contables, financieros, desarrollo de productos y mejoramiento de los procesos internos</t>
  </si>
  <si>
    <t>1.2.1.3</t>
  </si>
  <si>
    <t>1.2.1.3 Llevar a cabo talleres de capacitación para la producción y comercio de productos.</t>
  </si>
  <si>
    <t>3 Talleres</t>
  </si>
  <si>
    <t>Porcentaje de talleres impartidos en temas de producción y comercio de productos</t>
  </si>
  <si>
    <t>Conocer el porcentaje de talleres realizados en el tema de producción y comercio de productos en el periodo</t>
  </si>
  <si>
    <t>Número de talleres impartidos en temas de producción y comercio de productos</t>
  </si>
  <si>
    <t>(Número de talleres impartidos en temas de producción y comercio de productos/Número de talleres programados en temas de producción y comercio de productos)*100</t>
  </si>
  <si>
    <t>Los productores asistena las capacitaciones y aplican los conocimientos adquiridos</t>
  </si>
  <si>
    <t>Número de talleres programados en temas de producción y comercio de productos</t>
  </si>
  <si>
    <t>1.2.2.1</t>
  </si>
  <si>
    <t xml:space="preserve">1.2.2.1 Desarrollar incubación de proyectos y acompañamiento técnico permitiendo dar certeza a los emprendedores para impulsar sus proyectos. </t>
  </si>
  <si>
    <t>1 Programa       140 proyectos</t>
  </si>
  <si>
    <t>Porcentaje de proyectos asesorados</t>
  </si>
  <si>
    <t>Conocer el porcentaje de los proyectos productivos que fueron asesorados en el periodo evaluado</t>
  </si>
  <si>
    <t>Total de proyectos que recibieron asesoría</t>
  </si>
  <si>
    <t>Proyectos</t>
  </si>
  <si>
    <t>(Total de proyectos que recibieron asesoría/Total de proyectos recibidos para dar acompañamiento técnico)*100</t>
  </si>
  <si>
    <t>Padrón de Proyectos y Beneficiarios de la Dirección de Desarrollo Económico</t>
  </si>
  <si>
    <t>El gobienro municipal da asesoría a los proyectos de nuevos emprendedores nivelando sus habilidades y orientándolos en el desarrollo de sus capacidades</t>
  </si>
  <si>
    <t>Total de proyectos recibidos para dar acompañamiento técnico</t>
  </si>
  <si>
    <t>1.2.2.2</t>
  </si>
  <si>
    <t xml:space="preserve">1.2.2.2 Crear un fondo de garantía con instituciones financieras federales para otorgar créditos a tasas preferenciales y con menos requisitos que la banca tradicional a pequeñas y mediana empresas. </t>
  </si>
  <si>
    <t>1 Programa</t>
  </si>
  <si>
    <t>Porcentaje de empresas locales apoyadas con microcréditos</t>
  </si>
  <si>
    <t>Conocer el porcentaje de empresas locales que recibieron apoyo de microcréditos por el muncipio</t>
  </si>
  <si>
    <t>Número de empresas locales que recibieron microcréditos</t>
  </si>
  <si>
    <t>Empresas locales</t>
  </si>
  <si>
    <t>(Número de empresas locales que recibieron microcréditos/Número de empresas locales programadas)*100</t>
  </si>
  <si>
    <t>Padrón de empresarios beneficiados con el programa. Dirección de Desarrollo Económico</t>
  </si>
  <si>
    <t>El gobierno municipal apoya a las empresas locales con capital financiero para el impulso de sus micronegocios</t>
  </si>
  <si>
    <t>Número de empresas locales programadas</t>
  </si>
  <si>
    <t>1.2.2.3</t>
  </si>
  <si>
    <t xml:space="preserve">1.2.2.3 Implementar un programa de apoyos en especie a los diversos sectores comerciales que permitan su capitalización y detonar la economía familiar. </t>
  </si>
  <si>
    <t>Porcentaje de apoyos en especie otorgados</t>
  </si>
  <si>
    <t>Conocer el porcentaje de apoyos en especie otorgados por el municipio</t>
  </si>
  <si>
    <t>Total de apoyos en especie otorgados</t>
  </si>
  <si>
    <t>Apoyos</t>
  </si>
  <si>
    <t>(Total de apoyos en especie otorgados/Total de apoyos en especie programados)*100</t>
  </si>
  <si>
    <t>El gobierno municipal otorga apoyos en especie a la ciudadania  para incrementar su capacidad de producción</t>
  </si>
  <si>
    <t>Total de apoyos en especie programados</t>
  </si>
  <si>
    <t>1.2.2.4</t>
  </si>
  <si>
    <t>1.2.2.4 Establecer convenios de colaboración con universidades públicas, privadas y CONACYT para determinar qué proyectos de alto contenido de innovación y desarrollo tecnológico se pueden llevar a cabo en el puerto.</t>
  </si>
  <si>
    <t>3 Convenios</t>
  </si>
  <si>
    <t>Porcentaje de convenios de colaboración realizos para determinar qué proyectos de alto contenido de innovación y desarrollo tecnológico se pueden llevar a cabo en el puerto</t>
  </si>
  <si>
    <t>Conocer el porcentaje de convenios de colaboración realizados para determinar qué proyectos de alto contenido de innovación y desarrollo tecnológico se pueden llevar a cabo en el puerto</t>
  </si>
  <si>
    <t>Total de convenios de colaboración realizados para determinar qué proyectos de alto contenido de innovación y desarrollo tecnológico se pueden llevar a cabo en el puerto</t>
  </si>
  <si>
    <t>Convenios</t>
  </si>
  <si>
    <t>(Total de convenios de colaboración realizados para determinar qué proyectos de alto contenido de innovación y desarrollo tecnológico se pueden llevar a cabo en el puerto/Total de convenios de colaboración realizados para determinar qué proyectos de alto contenido de innovación y desarrollo tecnológico se pueden llevar a cabo en el puerto)*100</t>
  </si>
  <si>
    <t>Padrón de proyectos de la Dirección de Desarrollo Económico</t>
  </si>
  <si>
    <t>El gobierno  municipal colabora con empresas y estancias gubernamentales para el acompañamiento en el proceso de elaboración de proyectos de futuros emprendedores</t>
  </si>
  <si>
    <t>Total de convenios de colaboración programados para determinar qué proyectos de alto contenido de innovación y desarrollo tecnológico se pueden llevar a cabo en el puerto</t>
  </si>
  <si>
    <t>1.2.2.5</t>
  </si>
  <si>
    <t>1.2.2.5 Implementar programas de diseño, elaboración y promoción de proyectos estratégicos de alto impacto económico.</t>
  </si>
  <si>
    <t>Variación porcentual de proyectos de alto impacto económico implementados en el periodo evaluado.</t>
  </si>
  <si>
    <t>Conocer la variación porcentual de los proyectos de alto impacto económico implementados en la administración municipal</t>
  </si>
  <si>
    <t xml:space="preserve">Número de proyectos de alto
impacto económico implementados en el periodo actual </t>
  </si>
  <si>
    <t>((Número de proyectos de alto
impacto económico implementados en el periodo actua-Número de proyectos de alto impacto económico implementados en el periodo anterior)/Número de proyectos de alto impacto económico mplementados en el periodo ctual) *100</t>
  </si>
  <si>
    <t>Número de proyectos de alto impacto económico implementados en el periodo anterior</t>
  </si>
  <si>
    <t>1.2.2.6</t>
  </si>
  <si>
    <t>1.2.2.6. Asesoría a posibles inversionistas para atraer capital al Municipio.</t>
  </si>
  <si>
    <t>Porcentaje de empresas asesoradas para atraer capital al municipio</t>
  </si>
  <si>
    <t>Conocer el porcentaje de empresas que fueron asesoradas en el periodo evaluado para atraer capital al municipio</t>
  </si>
  <si>
    <t>Número de empresas asesoradas para atraer capital al municipio</t>
  </si>
  <si>
    <t>(Número de empresas asesoradas para atraer capital al municipio/Número de empresas programas para recibir asesoría para atraer capital al municipio)*100</t>
  </si>
  <si>
    <t>Número de empresas programas para recibir asesoría para atraer capital al municipio</t>
  </si>
  <si>
    <t>1.2.3.1</t>
  </si>
  <si>
    <t>1.2.3.1 Fomentar y dar apertura a la vinculación empresarial y expo ferias de productos locales para fomentar la venta de productos locales.</t>
  </si>
  <si>
    <t>Porcentaje de expo ferias realizadas</t>
  </si>
  <si>
    <t>Conocer el porcentaje de expo ferias realizadas en el municipio para conocer el impacto económico y social de las familias beneficiadas</t>
  </si>
  <si>
    <t>Total de expo ferias realizadas</t>
  </si>
  <si>
    <t>Ferias</t>
  </si>
  <si>
    <t>(Total de expo ferias realizadas/Total de expo ferias programadas)*100</t>
  </si>
  <si>
    <t>Registro de expo ferias realizadas durante el periodo evaluado</t>
  </si>
  <si>
    <t xml:space="preserve">El gobierno municipal fomenta el consumo de productos artesanales locales, elevando la competitividad de los artesanos del municipio  mediante la diversificación de la oferta y activando su economía </t>
  </si>
  <si>
    <t>Total de expo ferias programadas</t>
  </si>
  <si>
    <t>1.2.3.2</t>
  </si>
  <si>
    <t>1.2.3.2 Gestión de espacios para ventas de productos elaborados por artesanos.</t>
  </si>
  <si>
    <t>Porcentaje de espacios para venta de productos gestionados</t>
  </si>
  <si>
    <t>Conocer el orcentaje de espacios gestionados por el municipio para venta de productos locales</t>
  </si>
  <si>
    <t>Total de espacios para venta de productos gestionados</t>
  </si>
  <si>
    <t>Espacios</t>
  </si>
  <si>
    <t>(Total de espacios para venta de productos gestionados/Total de espacios para venta de productos disponibles en el municipio)*100</t>
  </si>
  <si>
    <t>Registro de gestión de espacios</t>
  </si>
  <si>
    <t>El municipio dispone de espacios para la venta y oferta de productos locales en apoyo a los artesanos y productores en apoyo a su economía</t>
  </si>
  <si>
    <t>Total de espacios para venta de productos disponibles en el municipio</t>
  </si>
  <si>
    <t>1.2.4.1</t>
  </si>
  <si>
    <t>1.2.4.1 Reaperturar el Sistema de Apertura Rápida de Empresas (SARE) para incentivar la apertura de empresas que permitan generar fuentes de empleo.</t>
  </si>
  <si>
    <t>Empleos generados por las empresas instaladas en el periodo</t>
  </si>
  <si>
    <t>Conocer el número de empleos generados por empresas instaladas en el periodo evaluado.</t>
  </si>
  <si>
    <t xml:space="preserve">Número de empleos directos                           </t>
  </si>
  <si>
    <t>Número de empleos directos +Número de empleos indirectos</t>
  </si>
  <si>
    <t>187 empleos directos (2021)</t>
  </si>
  <si>
    <t>Padrón del SARE</t>
  </si>
  <si>
    <t>En el municipio existe un crecimiento económico disminuyendo la informalidad y inestabilidad laboral de los ciudadanos</t>
  </si>
  <si>
    <t>Número de empleos indirectos</t>
  </si>
  <si>
    <t>1.2.4.2</t>
  </si>
  <si>
    <t>1.2.4.2 Implementar el programa Mujeres transformando Acapulco: programa de innovación y de desarrollo de negocios.</t>
  </si>
  <si>
    <t>Porcentaje de mujeres inscritas al programa Mujeres transformando Acapulco</t>
  </si>
  <si>
    <t>Conocer el porcentaje de mujeres inscritas al programa mujeres transformando Acapulco</t>
  </si>
  <si>
    <t>Número de mujeres inscritas al programa Mujeres transformando Acapulco</t>
  </si>
  <si>
    <t>(Número de mujeres inscritas al programa Mujeres transformando Acapulcootal de mujeres que ingresaron solicitud al programa Mujeres transformando Acapulco)*100</t>
  </si>
  <si>
    <t>Padrón de proyectos y mujeres beneficiarias del programa</t>
  </si>
  <si>
    <t>Las mujeres del municipio interesadas en el programa entregan documentación para ingresar al padrón. En el 2022 operó con el nombre Mujeres Transformando Acapulco, para el 2023 se llama Mujeres Emprendedoras.</t>
  </si>
  <si>
    <t>Total de mujeres que ingresaron solicitud al programa Mujeres transformando Acapulco</t>
  </si>
  <si>
    <t>1.2.4.3</t>
  </si>
  <si>
    <t>1.2.4.3 Establecer un programa de capital semilla para apoyo nuevos proyectos de jóvenes emprendedores.</t>
  </si>
  <si>
    <t>Porcentaje de jóvenes apoyados con el programa de capital semilla</t>
  </si>
  <si>
    <t>Conocer el porcentaje de jóvenes que reciben apoyo del programa de capital semilla</t>
  </si>
  <si>
    <t>Total de jóvenes apoyados con el programa de capital semilla</t>
  </si>
  <si>
    <t>Jóvenes</t>
  </si>
  <si>
    <t>(Total de jóvenes apoyados con el programa de capital semilla/Total de jóvenes que solicitaron apoyo del programa capital semilla)*100</t>
  </si>
  <si>
    <t xml:space="preserve">Padrón de beneficiarios de la Dirección de Desarrollo Económico </t>
  </si>
  <si>
    <t xml:space="preserve">Los jóvenes emprendedores consolidan sus negocios con capital semilla </t>
  </si>
  <si>
    <t>Total de jóvenes que solicitaron apoyo del programa capital semilla</t>
  </si>
  <si>
    <t>1.2.4.4</t>
  </si>
  <si>
    <t>1.2.4.4 Microcréditos para el auto empleo.</t>
  </si>
  <si>
    <t>Porcentaje de personas beneficiadas con microcréditos</t>
  </si>
  <si>
    <t>Conocer el porcentaje de personas beneficiadas con microcréditos en el municipio</t>
  </si>
  <si>
    <t>Total de personas beneficiadas con microcréditos</t>
  </si>
  <si>
    <t>(Total de personas beneficiadas con microcréditos/Total de microcréditos programados)*100</t>
  </si>
  <si>
    <t>La ciudadanía entrega documentación para obtener un microcrédito y así consoludar su negocio</t>
  </si>
  <si>
    <t>Total de microcréditos programados</t>
  </si>
  <si>
    <t>Microcréditos</t>
  </si>
  <si>
    <t>1.2.5.1</t>
  </si>
  <si>
    <t>1.2.5.1 Entrega de apoyos en especie de materias primas</t>
  </si>
  <si>
    <t xml:space="preserve">Secretaría de Bienestar y Desarrollo Comunitario </t>
  </si>
  <si>
    <t>200 Apoyos</t>
  </si>
  <si>
    <t>Porcentaje de apoyos en especie de materias primas otorgados a grupos étnicos</t>
  </si>
  <si>
    <t>Conocer el porcentaje de apoyos en especie de materias primas otorgados a grupos étnicos en el municipio</t>
  </si>
  <si>
    <t>Número de apoyos en especie de materias primas otorgados a grupos étnicos</t>
  </si>
  <si>
    <t>(Número de apoyos en especie de materias primas otorgados a grupos étnicos/Número de apoyos en especie de materias primas programados)*100</t>
  </si>
  <si>
    <t>Padrón de beneficiario de la Secretaría de Desarrollo Social</t>
  </si>
  <si>
    <t>La ciudadanía recibe apoyos en especie de materias primas, herramientas y equipo para incrementar su capacidad de producción</t>
  </si>
  <si>
    <t xml:space="preserve">Número de apoyos en especie de materias primas programados </t>
  </si>
  <si>
    <t>1.3 Movilidad e infraestructura vial</t>
  </si>
  <si>
    <t>1.3.1.1</t>
  </si>
  <si>
    <t>1.3.1.1 Elaborar diagnósticos de aforo vehicular, peatonal y vehicular.</t>
  </si>
  <si>
    <t>Coordinación General de movilidad y transporte</t>
  </si>
  <si>
    <t>3 Diagnósticos</t>
  </si>
  <si>
    <t xml:space="preserve">Porcentaje de diágnosticos viales y peatonales realizados </t>
  </si>
  <si>
    <t>Conocer el porcentaje de diágnosticos viales y peatonales realizados en el periodo</t>
  </si>
  <si>
    <t>Número de diagnósticos viales y peatonales realizados</t>
  </si>
  <si>
    <t>Diagnósticos</t>
  </si>
  <si>
    <t>(Número de diagnósticos viales y peatonales realizados/Número de diagnósticos viales y peatonales programados)*100</t>
  </si>
  <si>
    <t>Registro de la Coordinación General de Movilidad y Transporte</t>
  </si>
  <si>
    <t>Se cuenta con diágnosticos viales y peatonales para la elaboración de futuros proyectos viales</t>
  </si>
  <si>
    <t>Número de diagnósticos viales y peatonales programados</t>
  </si>
  <si>
    <t>1.3.1.2</t>
  </si>
  <si>
    <t>1.3.1.2 Elaborar un plan de movilidad y transporte.</t>
  </si>
  <si>
    <t>1 Plan</t>
  </si>
  <si>
    <t>Porcentaje de acciones realizadas para la elaboración de un plan de movilidad y transporte</t>
  </si>
  <si>
    <t>Conocer el porcentaje de avance de las acciones realizadas para la elaboración de un plan de movilidad y transporte</t>
  </si>
  <si>
    <t>Número de acciones realizadas para la elaboración de un plan de movilidad y transporte</t>
  </si>
  <si>
    <t>(Número de acciones realizadas para la elaboración de un plan de movilidad y transporte/Número de acciones programadas para la elaboración de un plan de movilidad y transporte)*100</t>
  </si>
  <si>
    <t>Registro de acciones para la elaboración del proyecto por la Coordinación General de Movilidad y Transporte</t>
  </si>
  <si>
    <t>Se cuenta con un plan de movilidad y transporte</t>
  </si>
  <si>
    <t>Número de acciones programadas para la elaboración de un plan de movilidad y transporte</t>
  </si>
  <si>
    <t>1.3.1.3</t>
  </si>
  <si>
    <t>1.3.1.3 Aplicar el Reglamento de Estacionamientos Públicos.</t>
  </si>
  <si>
    <t>Variación porcentual de infracciones vehiculos automotores por estacionarse en lugares prohibidos</t>
  </si>
  <si>
    <t>Mide el incremento o decremento de las infracciones realizadas por estacionarse en lugares prohibidos</t>
  </si>
  <si>
    <t>Número de infracciones realizadas en estacionamientos Prohibidos en el periodo actual</t>
  </si>
  <si>
    <t xml:space="preserve">Infracciones </t>
  </si>
  <si>
    <t>((Número de infracciones realizadas en estacionamientos prohibidos en el periodo actual-Número de infracciones realizadas en estacionamientos prohibidos en el periodo anterior)/Número de infracciones realizadas en estacionamientos prohibidos en el periodo anterior)*100</t>
  </si>
  <si>
    <t>Registro de infracciones de la Coordinación General de Movilidad</t>
  </si>
  <si>
    <t>Los estacionamientos públicos del municipio acatan los reglamentos establecidos para su buen funcionamiento</t>
  </si>
  <si>
    <t>Número de infracciones realizadas en estacionamientos prohibidos en el periodo anterior</t>
  </si>
  <si>
    <t>1.3.2.1</t>
  </si>
  <si>
    <t>1.3.2.1 Construir de forma gradual y progresiva una red de ciclovías y de peatonalizaciones.</t>
  </si>
  <si>
    <t>5 Ciclovías</t>
  </si>
  <si>
    <t>Porcentaje de ciclovías construidoas</t>
  </si>
  <si>
    <t>Conocer el porcentaje de ciclovías construidas en el periodo evaluado</t>
  </si>
  <si>
    <t>Número de ciclovías construidas durante el periodo</t>
  </si>
  <si>
    <t>Ciclovías</t>
  </si>
  <si>
    <t>(Número de ciclovías construidas durante el periodo/Número de ciclovías programadas)*100</t>
  </si>
  <si>
    <t>Registro de proyectos de la Secretaría de Desarrollo Urbano</t>
  </si>
  <si>
    <t>El municipio cuentan con áreas recreativas para la sana convivencia de la ciudadania acapulqueña</t>
  </si>
  <si>
    <t>Número de ciclovías programadas</t>
  </si>
  <si>
    <t>1.3.2.2</t>
  </si>
  <si>
    <t>1.3.2.2 Rehabilitar las calles y avenidas del municipio.</t>
  </si>
  <si>
    <t>Variación de M2 rehabilitados en el periodo</t>
  </si>
  <si>
    <t xml:space="preserve">Medir la variación de m2 rehabilitados de calles entre el periodo evaluado y el anterior evaluado </t>
  </si>
  <si>
    <t>Total de Metros Cuadrados de Bacheo Realizado en el periodo incluye asfalto y concreto hidraulico</t>
  </si>
  <si>
    <t>Total de Metros Cuadrados de Bacheo Realizados en el periodo-Total de Metros cuadrados de bacheo realizados en el periodo</t>
  </si>
  <si>
    <t>33474.55 en el año 2021</t>
  </si>
  <si>
    <t>Registro de Obras Públicas</t>
  </si>
  <si>
    <t>El municipio cuenta con calles y avenidas en buen estado</t>
  </si>
  <si>
    <t>Total de Metros Cuadrados de Bacheo Realizado incluyen asfalto y concreto hidraulico  en el periodo anterior</t>
  </si>
  <si>
    <t>1.3.3.1</t>
  </si>
  <si>
    <t xml:space="preserve">1.3.3.1 Instalar y mantener en buenas condiciones los semáforos. </t>
  </si>
  <si>
    <t>Porcentaje de semáforos en buen estado</t>
  </si>
  <si>
    <t>Conocer el porcentaje de semáforos en buen estado en el municipio</t>
  </si>
  <si>
    <t>Número de semáforos que recibieron mantenimiento durante el periodo</t>
  </si>
  <si>
    <t>Semáforos</t>
  </si>
  <si>
    <t>(Número de semáforos que recibieron mantenimiento durante el periodo/Número de semáforos existentes)*100</t>
  </si>
  <si>
    <t>Registro de  supervisión de semáforos de la Coord.  De Movilidad y Transporte</t>
  </si>
  <si>
    <t>Los semáforos instalados en el municipio se encuentran en buen funcionamiento y estado</t>
  </si>
  <si>
    <t>Número de semáforos existentes</t>
  </si>
  <si>
    <t>1.3.3.2</t>
  </si>
  <si>
    <t>1.3.3.2 Implementar un programa de semáforos
acústicos.</t>
  </si>
  <si>
    <t>6 Semafóros acústicos</t>
  </si>
  <si>
    <t>Porcentaje de semáforos acústicos
instalados</t>
  </si>
  <si>
    <t>Conocer el porcentaje de avance de semáforos acusticos instalados</t>
  </si>
  <si>
    <t>Número de
semáforos acústicos
instalados</t>
  </si>
  <si>
    <t>(Número de semáforos acústicos
instalados/Número de semáforos acústicos programados)*100</t>
  </si>
  <si>
    <t>Número de semáforos acústicos
programados</t>
  </si>
  <si>
    <t>1.3.3.3</t>
  </si>
  <si>
    <t>1.3.3.2 Modificar los tiempos en los cruceros que presenten mayor carga.</t>
  </si>
  <si>
    <t xml:space="preserve">Porcentaje de semáforos  sincronizados para mejorar la fluidez vehicular </t>
  </si>
  <si>
    <t>Conocer el porcentaje de semáforos sincronizados en el periodo evaluado para mejorar la fluidez vehicular</t>
  </si>
  <si>
    <t>Número de semáforos sincronizados para mejorar la fluidez vehicular</t>
  </si>
  <si>
    <t>(Número de semáforos sincronizados para mejorar la fluidez vehicular/Número de semáforos existentes)*100</t>
  </si>
  <si>
    <t>Registro de supervisión de semáforos de la Coord. De Movilidad y Transporte</t>
  </si>
  <si>
    <t>En el municipio existe fluidez vehicular</t>
  </si>
  <si>
    <t>1.3.3.4.</t>
  </si>
  <si>
    <t>1.3.3.3 Colocar señalamientos viales.</t>
  </si>
  <si>
    <t>Porcentaje de señalamientos viales colocados</t>
  </si>
  <si>
    <t>Conocer el porcentaje de señalamientos viales colocados en el periodo</t>
  </si>
  <si>
    <t>Número de señalamientos viales colocados</t>
  </si>
  <si>
    <t>Señalamientos</t>
  </si>
  <si>
    <t>(Número de señalamientos viales colocados/Número de señalamientos viales programados)*100</t>
  </si>
  <si>
    <t>Registro de supervisión de señaleticas de la Coord. De Movilidad y Transporte</t>
  </si>
  <si>
    <t>Los señalamientos viales se encuentran en buen estado</t>
  </si>
  <si>
    <t>Número de señalamientos viales programados</t>
  </si>
  <si>
    <t>1.3.3.5</t>
  </si>
  <si>
    <t>1.3.3.4 Realizar operativos especiales y recorridos con el personal operativo de la policía vial.</t>
  </si>
  <si>
    <t>Porcentaje de operativos especiales realizados</t>
  </si>
  <si>
    <t>Conocer el porcentaje de operativos especiales realizados</t>
  </si>
  <si>
    <t>Eficiencia</t>
  </si>
  <si>
    <t>Número de operativos especiales realizados</t>
  </si>
  <si>
    <t>Operativos</t>
  </si>
  <si>
    <t>(Número de operativos especiales realizados/Número de operativos especiales programados)*100</t>
  </si>
  <si>
    <t>Registro de supervisión de operativos especializados realizados</t>
  </si>
  <si>
    <t>Los elementos de la policía vial realizan operativos especiales para supervisar que los reglamentos de tránsito se respeten</t>
  </si>
  <si>
    <t>Número de operativos especiales programados</t>
  </si>
  <si>
    <t>1.3.3.6</t>
  </si>
  <si>
    <t>1.3.3.5 Incorporar medidas de gestión en el uso de las vías, restringiendo los estacionamientos en superficie en el espacio público en ciertos horarios.</t>
  </si>
  <si>
    <t>Registro de supervisión de espacios públicos NO permitidos por la Coord. De Movilidad y Transporte</t>
  </si>
  <si>
    <t>Los automovilistas aplican el reglamento de tránsito y respetan los espacios públicos del municipio</t>
  </si>
  <si>
    <t>1.3.4.1</t>
  </si>
  <si>
    <t>1.3.4.1 Llevar a cabo capacitaciones y talleres de cultura vial.</t>
  </si>
  <si>
    <t>Porcentaje de personas capacitadas en el tema de cultura vial</t>
  </si>
  <si>
    <t>Conocer el porcentaje de personas capacitadas en el tema de cultura vial</t>
  </si>
  <si>
    <t>Número de personas capacitadas en el tema de cultura vial</t>
  </si>
  <si>
    <t>(Número de personas capacitadas en el tema de cultura vial/Número de personas programadas en cursos y talleres de cultura vial)*100</t>
  </si>
  <si>
    <t>Programa de capacitación y listas de asistencias</t>
  </si>
  <si>
    <t>Los automovilistas del municipio tienen cultura vial, mejorando la fluidez vehicular en la ciudad</t>
  </si>
  <si>
    <t>Número de personas programadas en cursos y talleres de cultura vial</t>
  </si>
  <si>
    <t>1.3.4.2</t>
  </si>
  <si>
    <t>1.3.4.2 Realizar campañas de difusión de cultura vial.</t>
  </si>
  <si>
    <t>1 Campaña</t>
  </si>
  <si>
    <t>Porcentaje de campañas de difusión de cultura víal realizadas en el periodo</t>
  </si>
  <si>
    <t>Conocer el porcerntaje de campañas de difusión en cultura vial realizadas</t>
  </si>
  <si>
    <t>Número de campañas de difusión de cultura víal realizadas</t>
  </si>
  <si>
    <t>Campañas</t>
  </si>
  <si>
    <t>(Número de campañas de difusión de cultura víal realizadas/Número de campañas de difusión de cultura víal programadas)*100</t>
  </si>
  <si>
    <t xml:space="preserve">Programa de campañas de difusión de cultura víal por la Coord. De Movilidad y Transporte </t>
  </si>
  <si>
    <t>El gobierno municipal promueve la movilidad segura y sustentable de todos los que ocupamos la vía pública, garantizando la protección de la ciudadanía y libre tránsito</t>
  </si>
  <si>
    <t>Número de campañas de difusión de cultura víal programadas</t>
  </si>
  <si>
    <t>1.4 Turismo</t>
  </si>
  <si>
    <t>1.4.1.1</t>
  </si>
  <si>
    <t>1.4.1.1 Instrumentar un programa integral de rehabilitación, remodelación, mantenimiento y seguridad de los accesos a playas de la bahía de Acapulco, zona Diamante y Pie de la Cuesta.</t>
  </si>
  <si>
    <t>Porcentaje de accesos a playa rehabilitados</t>
  </si>
  <si>
    <t>Conocer el porcentaje de accesos a playa rehabilitados durante el periodo</t>
  </si>
  <si>
    <t>Número de acceso a playa rehabilitados</t>
  </si>
  <si>
    <t>Accesos</t>
  </si>
  <si>
    <t>(Número de acceso a playa rehabilitados/Número de accesos a playa programados para rehabilitación)*100</t>
  </si>
  <si>
    <t xml:space="preserve">Registro de la Coord. General de Servicios Públicos, Dirección General de Obras Públicas, Secretaría de Desarrollo Urbano y la Secretaría de Seguridad Pública </t>
  </si>
  <si>
    <t xml:space="preserve">El municipio cuenta con accesos de playa en buenas condiciones, con ellos dando buena imagen turistica al puerto </t>
  </si>
  <si>
    <t>Número de accesos a playa programados para rehabilitación</t>
  </si>
  <si>
    <t>1.4.1.2</t>
  </si>
  <si>
    <t>1.4.1.2 Mejorar la imagen urbana de la ciudad.</t>
  </si>
  <si>
    <t>Porcentaje de avance en el mejoramiento urbano de la ciudad</t>
  </si>
  <si>
    <t>Conocer el porcentaje de avance en el mejoramiento urbano del municpio</t>
  </si>
  <si>
    <t>Número de acciones realizadas para el mejoramiento urbano de la ciudad</t>
  </si>
  <si>
    <t>(Número de acciones realizadas para el mejoramiento urbano de la ciudad/Número de acciones programadas para el mejoramiento urbano de la ciudad)*100</t>
  </si>
  <si>
    <t>Registro de la Secretaría de Desarrollo Urbano y Obras Públicas</t>
  </si>
  <si>
    <t>Se incrementa el bienestar en las comunidades con inversión en infraestructura pública</t>
  </si>
  <si>
    <t>Número de acciones programadas para el mejoramiento urbano de la ciudad</t>
  </si>
  <si>
    <t>1.4.1.3</t>
  </si>
  <si>
    <t>1.4.1.3 Mejorar los módulos turísticos para una mejor atención al visitante.</t>
  </si>
  <si>
    <t>Secretaría de Turismo Municipal</t>
  </si>
  <si>
    <t>1 Programa de 10 módulos</t>
  </si>
  <si>
    <t>Porcentaje de módulos turísticos rehabilitados</t>
  </si>
  <si>
    <t>Conocer el porcentaje de los módulos turísticos rehabilitados en el periodo</t>
  </si>
  <si>
    <t>Número de módulos turísticos rehabilitados</t>
  </si>
  <si>
    <t>Módulos</t>
  </si>
  <si>
    <t>(Número de módulos turísticos rehabilitados/Número de módulos turísticos existentes)*100</t>
  </si>
  <si>
    <t>Pendiente de definir</t>
  </si>
  <si>
    <t>Registro de la Secretaría de Turismo</t>
  </si>
  <si>
    <t>El municipio brinda atención turística a los visitantes a través de los 5 módulos instalados en diferentes puntos del puerto</t>
  </si>
  <si>
    <t>Número de módulos turísticos existentes</t>
  </si>
  <si>
    <t>1.4.2.1 Certificación de
playas con el distintivo
Blue Flag.</t>
  </si>
  <si>
    <t>7 Playas</t>
  </si>
  <si>
    <t>Variación porcentual de m2 de playas certificadasa</t>
  </si>
  <si>
    <t>Conocer la variación porcentual de m2 de playas certificadas durante el periodo</t>
  </si>
  <si>
    <t>M2 de de playas certificadas con el
distintivo blue flag en el periodo evaluado</t>
  </si>
  <si>
    <t>M2</t>
  </si>
  <si>
    <t>anual</t>
  </si>
  <si>
    <t>N/D</t>
  </si>
  <si>
    <t>M2  de playas certificadas en el periodo anterior</t>
  </si>
  <si>
    <t>1.4.3.1</t>
  </si>
  <si>
    <t>1.4.3.1 Dar apoyo a las diferentes expresiones artísticas en sitios al aire libre como parque de la Reina, Paseo del Pescador, Zócalo, Sinfonía, etc., con el fin de fomentar el turismo cultural.</t>
  </si>
  <si>
    <t>Porcentaje de eventos culturales realizados en el periodo</t>
  </si>
  <si>
    <t>Conocer el porcentaje de eventos culturales realizados en el periodo</t>
  </si>
  <si>
    <t>Número de eventos culturales realizados</t>
  </si>
  <si>
    <t>(Número de eventos culturales realizados/Número de eventos culturales programados)*100</t>
  </si>
  <si>
    <t>Registro de la Dirección de Cultura de la Secretaría de Bienestar y Desarrollo Comunitario</t>
  </si>
  <si>
    <t xml:space="preserve">El gobierno municipal realiza eventos culturales como parte de los atractivos turísticos del puerto incrementando la afluencia turística </t>
  </si>
  <si>
    <t>Número de eventos culturales programados</t>
  </si>
  <si>
    <t>1.4.3.2</t>
  </si>
  <si>
    <t>1.4.3.2 Fomentar el segmento de congresos y convenciones.</t>
  </si>
  <si>
    <t>29 Congresos y Convenciones</t>
  </si>
  <si>
    <t>Porcentaje de congresos y conveniones realizados</t>
  </si>
  <si>
    <t>Conocer el porcentaje de congresos y convenciones realizados en el periodo</t>
  </si>
  <si>
    <t>Número de congresos y convenciones realizados</t>
  </si>
  <si>
    <t>Congresos y convenciones</t>
  </si>
  <si>
    <t>(Número de congresos y convenciones realizados/Número de congresos y convenciones programados)*100</t>
  </si>
  <si>
    <t>Registro de la Secretaría de Turismo Municipal</t>
  </si>
  <si>
    <t xml:space="preserve">El municipio es considerado como uno de los sitios favoritos para la realización de congresos y convenciones </t>
  </si>
  <si>
    <t>Número de congresos y convenciones programados</t>
  </si>
  <si>
    <t>1.4.3.3</t>
  </si>
  <si>
    <t>1.4.3.3 Fomentar el turismo deportivo.</t>
  </si>
  <si>
    <t>30 Eventos por los tres años</t>
  </si>
  <si>
    <t>Porcentaje de eventos turísticos deportivos realizados en el periodo</t>
  </si>
  <si>
    <t>Conocer el porcentaje de eventos turísticos deportivos realizados durante el periodo evaluado</t>
  </si>
  <si>
    <t xml:space="preserve">Número de eventos turísticos deportivos realizados </t>
  </si>
  <si>
    <t>(Número de eventos turísticos deportivos realizados/Número de eventos turísticos deportivos programados )*100</t>
  </si>
  <si>
    <t>Registro de eventos turísticos de la Secretaría de Turismo y la Secretaría de Bienestar y Desarrollo Comunitario</t>
  </si>
  <si>
    <t>El gobienro municipal programa eventos deportivos de talla nacional e internacional como parte de los atractivos turísticos del municipio</t>
  </si>
  <si>
    <t xml:space="preserve">Número de eventos turísticos deportivos programados </t>
  </si>
  <si>
    <t>1.4.3.4</t>
  </si>
  <si>
    <t>1.4.3.4 Fomentar el turismo religioso.</t>
  </si>
  <si>
    <t>Porcentaje de actividades turísticas religiosas realizadas</t>
  </si>
  <si>
    <t>Conocer el porcentaje de actividades turísticas religiosas realizadas durante el periodo evaluado</t>
  </si>
  <si>
    <t>Número de actividades turísticas religiosas realizadas</t>
  </si>
  <si>
    <t>Actividades</t>
  </si>
  <si>
    <t>(Número de actividades turísticas religiosas realizadas/Número de actividades turísticas religiosas realizadas)*100</t>
  </si>
  <si>
    <t>Registro de actividades turísticas de la Secretaría de Turismo Municipal</t>
  </si>
  <si>
    <t xml:space="preserve">El municipio apoya con las prestación de servicios al turismo religioso para la realización de sus actividades </t>
  </si>
  <si>
    <t>Número de actividades turísticas religiosas programadas</t>
  </si>
  <si>
    <t>1.4.3.5</t>
  </si>
  <si>
    <t>1.4.3.5 Reactivar el turismo de cruceros.</t>
  </si>
  <si>
    <t>50 cruceros</t>
  </si>
  <si>
    <t>Porcentaje de arribos de crucero en el puerto</t>
  </si>
  <si>
    <t>Conocer el porcentaje de arribos de crucero en el puerto</t>
  </si>
  <si>
    <t xml:space="preserve">Número de arribos de cruceros en el puerto </t>
  </si>
  <si>
    <t>Arribos de cruceros</t>
  </si>
  <si>
    <t>(Número de arribos de cruceros en el puerto/Número de arribos de cruceros programados)*100</t>
  </si>
  <si>
    <t>26 arribos de crucero (2018-2019)</t>
  </si>
  <si>
    <t>Registro de arribos de cruceros por la Secretaría de Turismo Municipal</t>
  </si>
  <si>
    <t>El municipio recupera la actividad crucerista trayendo consigo empleos y la reactivación económica del puerto</t>
  </si>
  <si>
    <t>Número de arribos de cruceros programados</t>
  </si>
  <si>
    <t>1.4.3.6</t>
  </si>
  <si>
    <t>1.4.3.6 Promover el destino turístico a nivel nacional e internacional.</t>
  </si>
  <si>
    <t>51 acciones de promoción</t>
  </si>
  <si>
    <t>Porcentaje de acciones de promoción turística realizados</t>
  </si>
  <si>
    <t>Conocer el porcentaje de acciones de promoción turística realizados en el periodo</t>
  </si>
  <si>
    <t>Número de acciones de promoción turística realizadas</t>
  </si>
  <si>
    <t>(Número de acciones de promoción turística realizados/Número de acciones de promoción turística programadas)*100</t>
  </si>
  <si>
    <t>Registro de acciones de promoción turística de la Secretaría de Turismo Municipal</t>
  </si>
  <si>
    <t>El muncipio de Acapulco es reconocido nacional e internacionalmente por sus atractivos turísticos</t>
  </si>
  <si>
    <t>Número de acciones de promoción turística programadas</t>
  </si>
  <si>
    <t>1.4.3.7</t>
  </si>
  <si>
    <t>1.4.3.7 Difundir la riqueza culinaria y gastronómica del puerto de Acapulco.</t>
  </si>
  <si>
    <t>8 Eventos</t>
  </si>
  <si>
    <t>Porcentaje de eventos gastrómicos realizados</t>
  </si>
  <si>
    <t>Conocer el porcentaje de eventos gastronómicos realizados en el periodo</t>
  </si>
  <si>
    <t>Número de eventos gastronómicos realizados</t>
  </si>
  <si>
    <t>(Número de eventos gastronómicos realizados/Número de eventos gastronómicos programados)*100</t>
  </si>
  <si>
    <t>Registro de eventos gastronómicos de la Secretaría de Turismo Municipal</t>
  </si>
  <si>
    <t xml:space="preserve">El municipio realiza eventos gastronómicos como parte de sus actividades turísticas </t>
  </si>
  <si>
    <t>Número de eventos gastronómicos programados</t>
  </si>
  <si>
    <t>1.4.3.8</t>
  </si>
  <si>
    <t>1.4.3.8  Promover el turismo ecológico.</t>
  </si>
  <si>
    <t>126 eventos</t>
  </si>
  <si>
    <t>Porcentaje de eventos de turismo ecológico realizados</t>
  </si>
  <si>
    <t>Conocer el porcentaje de eventos turísticos ecológicos realizados en el periodo</t>
  </si>
  <si>
    <t>Número de eventos de turismo ecológico realizados</t>
  </si>
  <si>
    <t>(Número de eventos de turismo ecológico realizados/Número de eventos de turismo ecológico programados)*100</t>
  </si>
  <si>
    <t>Registro de eventos ecológicos realizados por la Secretaría de Turismo Municipal y la Dirección General de Ecología y Protección al Medio Ambiente</t>
  </si>
  <si>
    <t>El municipio impulsa y lleva a cabo eventos turísticos ambientales minimizando el impacto negativo en el ambiente, generando beneficios a la comunidad receptora, así como beneficios económicos a la ciudad</t>
  </si>
  <si>
    <t>Número de eventos de turismo ecológico programados</t>
  </si>
  <si>
    <t>1.4.3.9</t>
  </si>
  <si>
    <t>1.4.3.9 Capacitar y concientizar a los prestadores de servicios para incrementar la calidad y competitividad del sector.</t>
  </si>
  <si>
    <t>1 Campaña    6,087 actores turisticos capacitados</t>
  </si>
  <si>
    <t>Porcentaje de prestadores de servicios turísticos concientizados para incrementar la calidad y competitividad.</t>
  </si>
  <si>
    <t>Conocer el porcentaje de prestadores turísticos que fueron concientizados en el tema de incrmento de la calidad y competitividad en el periodo evaluado</t>
  </si>
  <si>
    <t>Número de prestadores de servicios turísticos concientizados para incrementar la calidad y competitividad.</t>
  </si>
  <si>
    <t xml:space="preserve">Prestadores de servicios </t>
  </si>
  <si>
    <t>(Número de prestadores de servicios turísticos concientizados para incrementar la calidad y competitividad./Número de prestadores de servicios  turísticos registrados)*100</t>
  </si>
  <si>
    <t>591 prestadores de servicios turísticos</t>
  </si>
  <si>
    <t>Registro de capacitaciones a prestadores de servicios turísticos por la Secretaría de Turismo Municipal</t>
  </si>
  <si>
    <t>El municipio cuenta con prestadores de servicios turísticos capacitados incrementando con ellos la calidad y buen servicio a los turistas</t>
  </si>
  <si>
    <t>Número de prestadores de servicios  turísticos registrados</t>
  </si>
  <si>
    <t>1.4.3.10</t>
  </si>
  <si>
    <t>1.4.3.10 Coordinar las acciones de seguridad de los visitantes con el Centro de Atención y Protección al Turista Acapulco (CAPTA) en la franja turística en casos de emergencia.</t>
  </si>
  <si>
    <t>1 Programa   17,854 Atenciones a turistas</t>
  </si>
  <si>
    <t>Porcentaje de solicitudes de turistas atendidos por CAPTA</t>
  </si>
  <si>
    <t xml:space="preserve">Conocer el porcentaje de solicitudes de turistas atendidos por el CAPTA en el periodo </t>
  </si>
  <si>
    <t>Número de solicitudes de turistas atendidos por CAPTA</t>
  </si>
  <si>
    <t>(Número de solicitudes de turistas atendidos por CAPTA/Número de solicitudes de turistas recibidas por CAPTA)*100</t>
  </si>
  <si>
    <t>22,633 turistas atendidos</t>
  </si>
  <si>
    <t>Registro de solicitudes de turistas del Centro de Atención y Protección al Turista de Acapulco</t>
  </si>
  <si>
    <t>El municipio a través del CAPTA brinda orientación y da acompañamiento al turista durante su estancia canalizando cualquier situación de emergencia, de inconformidad, de riesgo a cualquier dependencia</t>
  </si>
  <si>
    <t>Número de solicitudes de turistas recibidas por CAPTA</t>
  </si>
  <si>
    <t>1.4.3.11</t>
  </si>
  <si>
    <t>1.4.3.11 Reinstalar y dar seguimiento de las sesiones plenarias del Consejo Consultivo de Turismo de Acapulco</t>
  </si>
  <si>
    <t>1 Consejo Consultivo             12 Sesiones de Consejo</t>
  </si>
  <si>
    <t>Porcentaje de sesiones realizadas por el Consejo Consultivo de Turismo durante el periodo</t>
  </si>
  <si>
    <t>Conocer el porcentaje de sesiones realizadas por el Consejo Consultivo de Turismo durante el periodo</t>
  </si>
  <si>
    <t>Número de sesiones realizadas por el Consejo Consultivo de Turismo durante el período</t>
  </si>
  <si>
    <t>Sesiones</t>
  </si>
  <si>
    <t>(Número de sesiones realizadas por el Consejo Consultivo de Turismo durante el período/Número de sesiones programadas por el Consejo Consultivo de Turismo )*100</t>
  </si>
  <si>
    <t>Registro de sesiones del Consejo Consultivo de Turismo por la Secretaría de Turismo Municipal</t>
  </si>
  <si>
    <t>Se reactiva el consejo consultivo de turismo mediante la implementación y formulación de estrategias en coordinación con las dependencias de la administración pública, logrando un desarrollo  integral de la actividad turística</t>
  </si>
  <si>
    <t>Número de sesiones programadas por el Consejo Consultivo de Turismo</t>
  </si>
  <si>
    <t>1.5 Desarrollo rural</t>
  </si>
  <si>
    <t>1.5.1.1</t>
  </si>
  <si>
    <t>1.5.1.1 Transformar e industrializar los productos del campo (Agroindustrias).</t>
  </si>
  <si>
    <t xml:space="preserve">Secretaría de Planeación y Desarrollo Económico </t>
  </si>
  <si>
    <t>1 programa  con     8 talleres</t>
  </si>
  <si>
    <t>Porcentaje de talleres equipados en el periodo</t>
  </si>
  <si>
    <t>Conocer el porcentaje de talleres equipados en el periodo</t>
  </si>
  <si>
    <t xml:space="preserve">Número de talleres equipados </t>
  </si>
  <si>
    <t>(Número de talleres equipados/Número de talleres programados)*100</t>
  </si>
  <si>
    <t>Padrón de beneficiarios del programa por la Dirección de Desarrollo Rural de la SEPLADE</t>
  </si>
  <si>
    <t>El gobierno municipal apoya a los productores con el equipamiento de sus talleres para la producción de sus prodcutos</t>
  </si>
  <si>
    <t xml:space="preserve">Número de talleres programados </t>
  </si>
  <si>
    <t>1.5.1.2</t>
  </si>
  <si>
    <t>1.5.1.2 Mejorar la producción de los cultivos a través de la dotación de semillas mejoradas.</t>
  </si>
  <si>
    <t>15,000 mil productores beneficiados con paquetes de semillas</t>
  </si>
  <si>
    <t>Poorcentaje de productores beneficiados con paquetes de semillas mejoradas</t>
  </si>
  <si>
    <t>Conocer el porcentaje de productores beneficiados con paquetes de semillas mejoradas en el periodo</t>
  </si>
  <si>
    <t>Número de productores beneficiados con paquetes de semillas mejoradas</t>
  </si>
  <si>
    <t>Productores</t>
  </si>
  <si>
    <t>(Número de productores beneficiados con paquetes de semillas mejoradas/Número de paquetes de semilla mejorada programados para entrega)*100</t>
  </si>
  <si>
    <t>4,108 productores beneficiados</t>
  </si>
  <si>
    <t>Padrón de beneficiarios del programa de la Dirección de Desarrollo Rural de la SEPLADE</t>
  </si>
  <si>
    <t>Los productores del municipio cumplen con los requisitos para obtener el paquete de semillas mejoradas</t>
  </si>
  <si>
    <t>5. Impulso al desarrollo rural tecnificado y sostenible que garantice la reducción de la pobreza alimentaria.</t>
  </si>
  <si>
    <t>___ Paquetes de semillas</t>
  </si>
  <si>
    <t>Número de paquetes de semilla mejorada programados para entrega</t>
  </si>
  <si>
    <t xml:space="preserve">Paquetes </t>
  </si>
  <si>
    <t>1.5.1.3</t>
  </si>
  <si>
    <t>1.5.1.3 Incrementar la producción agrícola a través de sistemas de riego.</t>
  </si>
  <si>
    <t>165 hectáreas con  Sistemas de Riego</t>
  </si>
  <si>
    <t>Porcentaje de sistemas de riego instalados</t>
  </si>
  <si>
    <t>Conocer el porcentaje de sistemas de riego instalados en el periodo</t>
  </si>
  <si>
    <t>Número de sistemas de riego instalados</t>
  </si>
  <si>
    <t>Sistemas</t>
  </si>
  <si>
    <t>(Número de sistemas de riego instalados/Número de sistemas de riego programados)*100</t>
  </si>
  <si>
    <t>Registro de la Dirección de Desarrollo Rural de la SEPLADE</t>
  </si>
  <si>
    <t>El municipio cuenta con sistema de riego instalados para la cosecha de prodcutos locales</t>
  </si>
  <si>
    <t>____ Sistemas de Riego</t>
  </si>
  <si>
    <t>Número de sistemas de riego programados</t>
  </si>
  <si>
    <t>1.5.1.4</t>
  </si>
  <si>
    <t>1.5.1.4 Llevar a cabo programas para la mujer agrícola (proyectos de traspatio).</t>
  </si>
  <si>
    <t>1 Programa a beneficiar a 300 mujeres</t>
  </si>
  <si>
    <t>Porcentaje de mujeres inscritas al programa mujer agrícola</t>
  </si>
  <si>
    <t>Conocer el porcentaje de mujeres inscritas al programa mujer agrícola</t>
  </si>
  <si>
    <t>Número de mujeres inscritas al programa mujer agrícola</t>
  </si>
  <si>
    <t>(Número de mujeres inscritas al programa mujer agrícola/Numeros de mujeres productoras Programadas.)*100</t>
  </si>
  <si>
    <t>El gobierno municipal garantiza y apoya los medios de subsistencia de las mujeres rurales, y promueve la igualdad de género en las actividades agrícolas</t>
  </si>
  <si>
    <t>Numeros de mujeres productoras Programadas.</t>
  </si>
  <si>
    <t>1.5.1.5</t>
  </si>
  <si>
    <t>1.5.1.5 Optimizar la producción pecuaria con el mejoramiento de la infraestructura.</t>
  </si>
  <si>
    <t xml:space="preserve">1 Programa a beneficiar a 1500 productores pecuarios </t>
  </si>
  <si>
    <t>Porcentaje de productores beneficiados con tecnología</t>
  </si>
  <si>
    <t>Conocer el porcentaje de productores beneficiados con tecnología en el periodo evaluado</t>
  </si>
  <si>
    <t xml:space="preserve">Total de productores pecuarios  beneficiados con tecnología                                                              </t>
  </si>
  <si>
    <t>(Total de productores pecuarios beneficiados con tecnología/Total de productores pecuarios programados)*100</t>
  </si>
  <si>
    <t>57 productores</t>
  </si>
  <si>
    <t xml:space="preserve">El gobierno municipal apoya a los productores con equipos tecnológicos para su producción </t>
  </si>
  <si>
    <t>Total de productores pecuarios programados</t>
  </si>
  <si>
    <t>1.5.1.6</t>
  </si>
  <si>
    <t>1.5.1.6 Industrializar los productos ganaderos y sus derivados.</t>
  </si>
  <si>
    <t xml:space="preserve">1 Programa beneficiar a 100 productores </t>
  </si>
  <si>
    <t>Porcentaje de productores ganaderos beneficiados</t>
  </si>
  <si>
    <t>Conocer el porcentaje de productores ganaderos beneficiados en el periodo evaluado</t>
  </si>
  <si>
    <t>Total de productores ganaderos beneficiados</t>
  </si>
  <si>
    <t>(Total de productores ganaderos beneficiados/Total de productores ganaderos programados)*100</t>
  </si>
  <si>
    <t>El gobierno municipal apoya a los productores ganaderos con la implementación de programas y talleres para el buen desempeño de sus actividades productivas}</t>
  </si>
  <si>
    <t>Total de productores ganaderos programados</t>
  </si>
  <si>
    <t>1.5.1.7</t>
  </si>
  <si>
    <t>1.5.1.7 Optimizar la producción de miel mejorando la infraestructura apícola.</t>
  </si>
  <si>
    <t>Equipamiento apícola a 90 talleres</t>
  </si>
  <si>
    <t>Porcentaje de talleres apícolas equipados</t>
  </si>
  <si>
    <t>Conocer el porcentaje de talleres apícolas equipados en el municipio</t>
  </si>
  <si>
    <t>Número de talleres apícolas equipados</t>
  </si>
  <si>
    <t>(Número de talleres apícolas equipados/Número de talleres apícolas programados)*100</t>
  </si>
  <si>
    <t>Los productores apícolas del municipio asisten a los talleres impartidos y aplican los conocimientos adquiridos para la producción de miel</t>
  </si>
  <si>
    <t>Equipamiento apícola</t>
  </si>
  <si>
    <t>Número de talleres apícolas programados</t>
  </si>
  <si>
    <t>1.5.1.8</t>
  </si>
  <si>
    <t>1.5.1.8 Implementar y fomentar exposiciones/ferias locales para la comercialización de los productos.</t>
  </si>
  <si>
    <t xml:space="preserve">1 exposición o feria local  </t>
  </si>
  <si>
    <t>Porcentaje de exposiciones/ferias locales realizadas en el periodo</t>
  </si>
  <si>
    <t>Conocer el porcentaje de exposiciones/ferias locales realizadas en el periodo</t>
  </si>
  <si>
    <t>Número de exposiciones/ferias locales realizadas</t>
  </si>
  <si>
    <t>Esposiciones/ferias</t>
  </si>
  <si>
    <t>(Número de exposiciones/ferias locales realizadas/Número de exposiciones/ferias locales programadas)*100</t>
  </si>
  <si>
    <t>Registro de exposiciones/ferias locales realizadas por la Dirección de Desarrollo Rural de la SEPLADE</t>
  </si>
  <si>
    <t>El gobierno municipal fomenta el consumo de productos locales, elevando la competitividad del campo mediante la diversificación de la oferta y activando la economía de los prodcutores del campo</t>
  </si>
  <si>
    <t>4 Eventos por año</t>
  </si>
  <si>
    <t>Número de exposiciones/ferias locales programadas</t>
  </si>
  <si>
    <t>1.5.2.1</t>
  </si>
  <si>
    <t>1.5.2.1 Dar capacitación integral a los productores.</t>
  </si>
  <si>
    <t>1 Programa a beneficiar 400 productores</t>
  </si>
  <si>
    <t>Porcentaje de productores capacitados en el tema de sanidad e inocuidad acuícola, innovación de sistemas de cultivo, transformación y comercialización</t>
  </si>
  <si>
    <t>Conocer el porcentaje de productores capacitados en el tema de sanidad e inocuidad acuícola, innovación de sistemas de cultivo, transformación y comercialización en el periodo</t>
  </si>
  <si>
    <t>Número de productores capacitados</t>
  </si>
  <si>
    <t>(Número de productores capacitados/Número de productores progrmados para recibir capacitación integral)*100</t>
  </si>
  <si>
    <t xml:space="preserve">Los productores asisten a las capacitaciones y aplican los conocimientos adquiridos para la innovación de sus sistemas de cultivo </t>
  </si>
  <si>
    <t>Porcentaje de productores capacitados</t>
  </si>
  <si>
    <t>Número de productores programados para recibir capacitación integral</t>
  </si>
  <si>
    <t>1.5.3.1</t>
  </si>
  <si>
    <t>1.5.3.1 Dotar de insumos biológicos y de equipamiento acuícola.</t>
  </si>
  <si>
    <t>840 productores acuicolas</t>
  </si>
  <si>
    <t>Porcentaje de productores acuícolas benficiados</t>
  </si>
  <si>
    <t>Conocer el porcentaje de productores acuícolas beneficiados en el periodo evaluado</t>
  </si>
  <si>
    <t>Total de productores acuícolas beneficiados</t>
  </si>
  <si>
    <t>(Total de productores acuícolas beneficiados/Total de productores acuícolas)*100</t>
  </si>
  <si>
    <t>El gobierno municipal brinda apoyo y equipamiento a los productores acuícolas proporcionándoles oportunidades para su desarrollo</t>
  </si>
  <si>
    <t>100 Paquetes acuícolas</t>
  </si>
  <si>
    <t>Total de productores acuícolas</t>
  </si>
  <si>
    <t>1.5.3.2</t>
  </si>
  <si>
    <t>Implementar centro de atención y distribución para entregas de programas a las comunidades rurales.</t>
  </si>
  <si>
    <t>1 Centro de
atención y
distribución. Realizar 2 convenios</t>
  </si>
  <si>
    <t>Porcentaje de convenios establecidos para
la implementación de programas
de apoyo a productores rurales</t>
  </si>
  <si>
    <t>Conocer el porcentaje de convenios realizados para la implementación de programas de apoyo a productores rurales</t>
  </si>
  <si>
    <t>Número de convenios establecidos para la implementación de programas de apoyo a productores rurales</t>
  </si>
  <si>
    <t>(Número de convenios establecidos para la implementación de programas de apoyo a productores rurales/ Número de convenios programados para la implementación de programas de apoyo a productores rurales)*100</t>
  </si>
  <si>
    <t>Archivo de la Dirección de Desarrollo Rural de la SEPLADE</t>
  </si>
  <si>
    <t>Se realizó la firma de colaboracion entre SEGALMEX y el Ayuntamiento para el pago de Flete y distribucion dsel FERTILIZANTE.</t>
  </si>
  <si>
    <t>Gestion</t>
  </si>
  <si>
    <t>Número de convenios programados para la implementación de programas de apoyo a productores rurales</t>
  </si>
  <si>
    <t>1.5.3.3.</t>
  </si>
  <si>
    <t>Fortalecer la coordinación entre los tres niveles de gobierno para la implementación de programas de apoyo a productores rurales</t>
  </si>
  <si>
    <t>1 Centro de
atención y
distribución</t>
  </si>
  <si>
    <t>Porcentaje de centros de atención y distribución de apoyos al sector rural implementados</t>
  </si>
  <si>
    <t xml:space="preserve">Conocer el porcentaje de centros de atención implementados </t>
  </si>
  <si>
    <t xml:space="preserve">Número de centros de atención y distribución de
apoyos al sector rural implementados </t>
  </si>
  <si>
    <t>Centros</t>
  </si>
  <si>
    <t>(Número de centros de atención y distribución de apoyos al sector rural implementados/Número de centros de atención y distribución de apoyos al sector rural programados)*100</t>
  </si>
  <si>
    <t>Expediente técnico de los centros de atención</t>
  </si>
  <si>
    <t>Existe dos Centros de Distribucion las cuales se encuentran en la Escuela Campesina de la localidad del salto y la Bodega LICONSA bodega Renacimiento para la Distribucion de el Fertilizante.</t>
  </si>
  <si>
    <t>Número de centros de atención y distribución de apoyos al sector rural programados</t>
  </si>
  <si>
    <t>1.5.3.4</t>
  </si>
  <si>
    <t>1.5.3.2 Construir centros de acopio.</t>
  </si>
  <si>
    <t>1 centros de acopio</t>
  </si>
  <si>
    <t>Porcentaje de centros de acopio construidos</t>
  </si>
  <si>
    <t>Conocer el porcentaje de centros de acopio construidos en el municipio</t>
  </si>
  <si>
    <t>Número de centros de acopio construidos</t>
  </si>
  <si>
    <t>Centros de acopio</t>
  </si>
  <si>
    <t>(Número de centros de acopio construidos/Número de centros de acopio programados)*100</t>
  </si>
  <si>
    <t xml:space="preserve">El municipio cuenta con un espacio de interacción entre productores, comerciantes y consumidores fortaleciendo las capacidades de venta </t>
  </si>
  <si>
    <t>Número de centros de acopio programados</t>
  </si>
  <si>
    <t xml:space="preserve">Fortalecer el sector pesquero a traves de apoyos economicos o en especie para la adquisición de insumos, equipo  o herramientas pesqueras. </t>
  </si>
  <si>
    <t xml:space="preserve">546 cooperativas pesqueras </t>
  </si>
  <si>
    <t>Porcentaje de cooperativas pesqueras beneficiadas con apoyos económicos o  en especie en el Municipio</t>
  </si>
  <si>
    <t>Conocer el porcentaje de cooperativas pesqueras beneficiadas respecto a las programadas</t>
  </si>
  <si>
    <t>Total de cooperativas pesqueras beneficiadas con apoyos económicos o  en especie</t>
  </si>
  <si>
    <t>Cooperativas</t>
  </si>
  <si>
    <t>(Total de cooperativas pesqueras beneficiadas con apoyos económicos o  en especie/Total de cooperativas pesqueras)*100</t>
  </si>
  <si>
    <t>Expediente técnico</t>
  </si>
  <si>
    <t>Dicho apoyo se realizó la entrega en el mes de septiembre del 2022. Se ejecutó tambien el proyecto de luminarias y muelles flotantes beneficiando a las cooperativas de la laguna de tres palos (140). (Programando la misma entrega para el año 2023, siempre y cuando haya suficiencia presupuestal.</t>
  </si>
  <si>
    <t>Total de cooperativas pesqueras</t>
  </si>
  <si>
    <t>2.1 Cultura</t>
  </si>
  <si>
    <t>2.1.1.1</t>
  </si>
  <si>
    <t>2.1.1.1 Priorizar actividades de fomento cultural vinculado al desarrollo económico y social como intercambios culturales, residencias artísticas entre otras.</t>
  </si>
  <si>
    <t>7 Campaña</t>
  </si>
  <si>
    <t>Porcentaje de eventos  realizados para fomentar la cultura vinculados al desarrollo económico y social</t>
  </si>
  <si>
    <t>Conocer el porcentaje de eventos realizados para fomentar la cultura vinculados al desarrollo económico y social</t>
  </si>
  <si>
    <t>Número de eventos para fomentar la cultura vinculados al desarrollo económico y social realizados</t>
  </si>
  <si>
    <t>(Número de eventos para fomentar la cultura vinculados al desarrollo económico y social realizados/Número de eventos para fomentar la cultura vinculados al desarrollo económico y social programados)*100</t>
  </si>
  <si>
    <t>Registro de eventos vinculados al desarrollo económico de la Dirección de Cultura de la Secretaría de Bienestar y Desarrollo Comunitario</t>
  </si>
  <si>
    <t>La ciudadanía asiste a los eventos culturales que se realizan en el municipio</t>
  </si>
  <si>
    <t>Número de eventos para fomentar la cultura vinculados al desarrollo económico y social programados</t>
  </si>
  <si>
    <t>2.1.1.2</t>
  </si>
  <si>
    <t>2.1.1.2 Realización de actividades de fortalecimiento académico, talleres, diplomados, cursos culturales apoyo a la creación y desarrollo de emprendimientos culturales y artísticos, especialmente a través de acciones de formación, capacitación e identificación de proyectos e iniciativas de interés.</t>
  </si>
  <si>
    <t>5 Campaña</t>
  </si>
  <si>
    <t>Porcentaje de actividades académicas culturales realizadas</t>
  </si>
  <si>
    <t>Conocer el porcentaje de actividades académicas culturales realizadas en el periodo</t>
  </si>
  <si>
    <t>Número de actividades académicas culturales realizadas</t>
  </si>
  <si>
    <t>(Número de actividades académicas culturales realizadas/Número de actividades académicas cultuales programadas)*100</t>
  </si>
  <si>
    <t>Registro de actividades académicas, (capacitaciones, talleres, diplomados) y listas de asistencia de la Dirección de Cultura de la Secretaría de Bienestar y Desarrollo Comunitario y DIF Acapulco</t>
  </si>
  <si>
    <t xml:space="preserve">Los jóvenes se interesan por las actividades culturales </t>
  </si>
  <si>
    <t>Número de actividades académicas cultuales programadas</t>
  </si>
  <si>
    <t>2.1.1.3</t>
  </si>
  <si>
    <t>2.1.1.3 Difundir y resguardar las características, valor histórico, social y urbanístico del patrimonio cultural que existe en el municipio.</t>
  </si>
  <si>
    <t>Secretaría de Desarrollo Urbano y Obras Públicos/Coordinación de Servicios Públicos Municipales</t>
  </si>
  <si>
    <t>Porcentaje de espacios culturales rescatados</t>
  </si>
  <si>
    <t>Conocer el porcentaje de espacios culturales rescatados en el municipio</t>
  </si>
  <si>
    <t>Número de espacios culturales rescatados</t>
  </si>
  <si>
    <t>(Número de espacios culturales rescatados/Número de espacios culturales existentes en el municipio)*100</t>
  </si>
  <si>
    <t>48.1 - 50</t>
  </si>
  <si>
    <t>Registro de proyectos de la Secretaría de Desarrollo Urbano y Obras Públicas</t>
  </si>
  <si>
    <t>El municipio cuenta con espacios públicos para la realziación de actividades culturales</t>
  </si>
  <si>
    <t>Número de espacios culturales existentes en el municipio</t>
  </si>
  <si>
    <t>2.1.1.4</t>
  </si>
  <si>
    <t>2.1.1.4 Promover espacios y fomentar la participación social mediante el desarrollo de actividades que impulsen las expresiones artístico- culturales.</t>
  </si>
  <si>
    <t>10 Campaña</t>
  </si>
  <si>
    <t>Porcentaje de eventos artístico-culturales realizados</t>
  </si>
  <si>
    <t>Conocer el porcentaje de eventos artístico-culturales realizados en el periodo</t>
  </si>
  <si>
    <t>Números de eventos artístico-culturales realizados</t>
  </si>
  <si>
    <t>(Números de eventos artístico-culturales realizados/Números de eventos artístico-culturales programados)*100</t>
  </si>
  <si>
    <t>Registro de eventos de la Dirección de Cultura de la Secretaría de Bienestar y Desarrollo Comunitario y DIF Acapulco</t>
  </si>
  <si>
    <t>El gobierno municipal lleva acabo eventos artístico-culturales mejorando la sana convivencia de las familias Acapulqueñas</t>
  </si>
  <si>
    <t>Números de eventos artístico-culturales programados</t>
  </si>
  <si>
    <t>2.1.1.5</t>
  </si>
  <si>
    <t>2.1.1.5 Creación y operación de un programa mediante el cual a través de obras de teatro se fomenten los valores de respeto y sana convivencia entre la comunidad escolar de las escuelas de educación básica y media superior.</t>
  </si>
  <si>
    <t>Porcentaje de escuelas concientizadas en el tema de valores y sana convivencia</t>
  </si>
  <si>
    <t>Conocer el porcentaje de escuelas concientizadas en el tema de valores y sana convivencia</t>
  </si>
  <si>
    <t>Número de escuelas concientizadas en el tema de valores y sana convivencia</t>
  </si>
  <si>
    <t>(Número de escuelas concientizadas en el tema de valores y sana convivencia/número de escuelas de educación básica y media superior en el municipio)*100</t>
  </si>
  <si>
    <t>Registro de visitas a escuelas de nivel básico y medio superior de la Dirección de Cultura de la Secretaría de Bienestar y Desarrollo Comunitario</t>
  </si>
  <si>
    <t>El gobierno municipal fomenta los valores y la sana convivencia en las escuelas del municipio</t>
  </si>
  <si>
    <t>Número de escuelas de educación básica y media superior en el municipio</t>
  </si>
  <si>
    <t>https://www.planeacion.sep.gob.mx/principalescifras/</t>
  </si>
  <si>
    <t>2.1.1.6</t>
  </si>
  <si>
    <t>2.1.1.6 Fortalecer la escuela de iniciación artística</t>
  </si>
  <si>
    <t>Porcentaje de alumnos egresados
de la escuela de iniciación artística</t>
  </si>
  <si>
    <t>Conocer el porcentaje de alumnos egresados de la escuela de iniciación artística.</t>
  </si>
  <si>
    <t>Número de alumnos egresados de la
escuela de iniciación artística</t>
  </si>
  <si>
    <t>Alumnos</t>
  </si>
  <si>
    <t>Número de alumnos egresados de la escuela de iniciación artística/
Número de alumnos inscritos en la escuela de iniciación artística)*100</t>
  </si>
  <si>
    <t>Registro de alumnos inscriptos, listas de asistencia y Relación de alumnos egresados.</t>
  </si>
  <si>
    <t>Todos los alumnos inscritos en la escuela de iniciación artística concluyen el curso</t>
  </si>
  <si>
    <t xml:space="preserve">Número de alumnos inscritos en la escuela de iniciación artística </t>
  </si>
  <si>
    <t>2.1.2.1</t>
  </si>
  <si>
    <t>2.1.2.1 Realización de eventos de difusión cultural como festivales, muestras, exposiciones, presentaciones de obras, temporadas artísticas, entre otras.</t>
  </si>
  <si>
    <t>1 Campaña: 35 eventos</t>
  </si>
  <si>
    <t>Porcentaje de eventos de difusión cultural realizados</t>
  </si>
  <si>
    <t>Conocer el porcentaje de eventos de difusión cultural realizados</t>
  </si>
  <si>
    <t>Número de eventos de difusión cultural realizados en el período</t>
  </si>
  <si>
    <t>(Número de eventos de difusión cultural realizados en el período/Número de eventos de difusión cultural programados en el período)*100</t>
  </si>
  <si>
    <t>Registro de eventos de difusión cultural de la Dirección de Cultura de la Secretaría de Bienestar y Desarrollo Comunitario y DIF Acapulco</t>
  </si>
  <si>
    <t>El gobierno municipal promueve las manifestaciones artísticas y culturales a través de la difusión y fomento de la enseñanza y actividades que impulsen la libre expresión cultural</t>
  </si>
  <si>
    <t>Número de eventos de difusión cultural programados en el período</t>
  </si>
  <si>
    <t>Registro de eventos de difusión cultural de la Dirección de Cultura y DIF Acapulco</t>
  </si>
  <si>
    <t>2.1.3.1</t>
  </si>
  <si>
    <t>2.1.3.1 Mejorar la infraestructura cultural, equipamiento y preservación del patrimonio histórico, así como la rehabilitación de espacios culturales en el territorio.</t>
  </si>
  <si>
    <t>Secretaría de Desarrollo Urbano y Obras Públicas/Coordinación General Servicios Públicos Municipales</t>
  </si>
  <si>
    <t>Porcentaje de espacios culturales equipados y/o rehabilitados</t>
  </si>
  <si>
    <t>Conocer el porcentaje de espacios culturales equipados y/o rehabilitados en el periodo evaluado</t>
  </si>
  <si>
    <t>Número de espacios culturales atendidos en el periodo evaluado</t>
  </si>
  <si>
    <t>(Número de espacios culturales atendidos en el periodo evaluado/Número de espacios culturales atendidos en el periodo anterior)*100</t>
  </si>
  <si>
    <t>En el año anterior al evaluado no se registró atención de espacios cuturales</t>
  </si>
  <si>
    <t>Registro de proyectos de espacios culturales por la Secretaría de Desarrollo Urbano y Obras Públicas y la Coordinación General de Servicios Públicos Municipales</t>
  </si>
  <si>
    <t>El municipio de acapulco cuenta con espacios culturales en buen estado para la expresión cultural de los jóvenes y de la sociedad en general</t>
  </si>
  <si>
    <t>Número de espacios culturales atendidos en el periodo anterior</t>
  </si>
  <si>
    <t>2.1.4..1</t>
  </si>
  <si>
    <t>2.1.4.1 Impulso a las exposiciones artesanales de los pueblos indígenas y afromexicanos.</t>
  </si>
  <si>
    <t>10 exposiiciones</t>
  </si>
  <si>
    <t>Porcentaje de exposiciones artesanales realizadas</t>
  </si>
  <si>
    <t>Conocer el porcentaje de exposiciones artesanales realizadas en el periodo</t>
  </si>
  <si>
    <t>Número de exposiciones artesanales realizadas</t>
  </si>
  <si>
    <t>Exposiciones</t>
  </si>
  <si>
    <t>(Número de exposiciones artesanales realizadas/Número de exposiciones artesanales programadas)*100</t>
  </si>
  <si>
    <t>3 exposiciones artesales, conferencias magistrales y programas artísticos y culturales (2018-2021)</t>
  </si>
  <si>
    <t>Registro de exposiciones artesanales de la Dirección de Grupos Étnicos de la Secretaría de Bienestar y Desarrollo Comunitario</t>
  </si>
  <si>
    <t>El gobierno municipal apoya a los artesanos con la realización de exposiciones para la venta de sus productos mejorando su economía</t>
  </si>
  <si>
    <t>Número de exposiciones artesanales programadas</t>
  </si>
  <si>
    <t>2.1.4.2</t>
  </si>
  <si>
    <t>2.1.4.2 Creación de la banda musical indígena en Acapulco.</t>
  </si>
  <si>
    <t>1 Banda musical</t>
  </si>
  <si>
    <t xml:space="preserve">Porcentaje de músicos indígenas seleccionados  para la integración de la banda musical                                                    </t>
  </si>
  <si>
    <t>Conocer el porcentaje de músicos indígenas seleccionados para la integración de la banda musical en el municipio</t>
  </si>
  <si>
    <t xml:space="preserve"> Número de músicos indígenas seleccionados para la integración de la banda musical</t>
  </si>
  <si>
    <t>Músicos</t>
  </si>
  <si>
    <t>( Número de músicos indígenas seleccionados para la integración de la banda musical/Número de músicos índigenas participantes para integrar la banda musical)*100</t>
  </si>
  <si>
    <t>Registro de convocatoria de la Integración de la Banda Musical de la Dirección de Grupos Étnicos de la Secretaría de Bienestar y Desarrollo Comunitario</t>
  </si>
  <si>
    <t>El gobierno municipal considera el talento de los músicos índígenas</t>
  </si>
  <si>
    <t>Número de músicos índigenas participantes para integrar la banda musical</t>
  </si>
  <si>
    <t>2.1.4.3</t>
  </si>
  <si>
    <t>2.1.4.3 Generación de un padrón de músicos, poetas, escritores y creadores de personas de pueblos originarios  en Acapulco.</t>
  </si>
  <si>
    <t>1 Padrón</t>
  </si>
  <si>
    <t>Porcentaje del padrón de personas de pueblos originarios que son músicos, poetas y/o escritores</t>
  </si>
  <si>
    <t>Conocer la distribución de artistitas de pueblos originarios del padrón creado</t>
  </si>
  <si>
    <t xml:space="preserve"> Número de músicos + Número de poetas + Numero de escritores o escritoras</t>
  </si>
  <si>
    <t>( Número de músicos + Número de poetas + Numero de escritores o escritoras/Total de personas empadronadas)*100</t>
  </si>
  <si>
    <t>Registro de personas indígenas artísticas de la Dirección de Grupos Étnicos de la Secretaría de Bienestar y Desarrollo Comunitario</t>
  </si>
  <si>
    <t xml:space="preserve">El municipio cuenta con diversidad artística y cultural </t>
  </si>
  <si>
    <t>Porcentaje de personas indígenas artísticas en el municipio</t>
  </si>
  <si>
    <t>Total de personas empadronadas</t>
  </si>
  <si>
    <t>2.1.4.4</t>
  </si>
  <si>
    <t>2.1.4.4 Impulso a talleres culturales indígenas; producción literaria, danza, música, étc.</t>
  </si>
  <si>
    <t>1 Programa:9  Talleres</t>
  </si>
  <si>
    <t>Porcentaje de talleres culturales indígenas realizados</t>
  </si>
  <si>
    <t>Conocer el porcentaje de talleres culturales indígenas realizados en el periodo</t>
  </si>
  <si>
    <t>Número de talleres culturales indígenas realizados</t>
  </si>
  <si>
    <t>(Número de talleres culturales indígenas realizados/Número de talleres culturales indígenas programados)*100</t>
  </si>
  <si>
    <t>Registro de talleres y listas de asistencia de la Dirección de Grupos étnicos de la Secretaría de Bienestar y Desarrollo Comunitario</t>
  </si>
  <si>
    <t xml:space="preserve">Los jóvenes se interesan por los tallleres culturales indígenas </t>
  </si>
  <si>
    <t>Número de talleres culturales indígenas programados</t>
  </si>
  <si>
    <t>2.1.4.5</t>
  </si>
  <si>
    <t>2.1.4.5 Conmemoración de fechas relevantes.</t>
  </si>
  <si>
    <t>1 Campaña:60 eventos</t>
  </si>
  <si>
    <t>Porcentaje de eventos cívicos realizados</t>
  </si>
  <si>
    <t>Conocer el porcentaje de eventos cívicos realizados en el periodo</t>
  </si>
  <si>
    <t>Número de eventos cívicos realizados</t>
  </si>
  <si>
    <t>(Número de eventos cívicos realizados/Número de eventos cívicos programados)*100</t>
  </si>
  <si>
    <t>16 eventos civicos en 2019</t>
  </si>
  <si>
    <t>Registro de eventos cívicos realizados por la Dirección de Fomento Educativo de la Secretaría de Bienestar y Desarrollo Comunitario</t>
  </si>
  <si>
    <t>El gobierno municipal lleva a cabo eventos cívicos para conmemorar promover los valores cívicos en la ciudadanía</t>
  </si>
  <si>
    <t>Número de eventos cívicos programados</t>
  </si>
  <si>
    <t>2.2 Deporte</t>
  </si>
  <si>
    <t>Educación de calidad</t>
  </si>
  <si>
    <t>2.2.1.1</t>
  </si>
  <si>
    <t>2.2.1.1 Promover encuentros de selecciones de fútbol, basquetbol, voleibol, beisbol, ciclismo, patinaje, artes marciales entre otros.</t>
  </si>
  <si>
    <t>177 encuentros</t>
  </si>
  <si>
    <t xml:space="preserve">Porcentaje de encuentros deportivos realizados en el período </t>
  </si>
  <si>
    <t xml:space="preserve">Conocer el porcentaje de encuentros deportivos realizados en el período </t>
  </si>
  <si>
    <t xml:space="preserve">Número de encuentros deportivos realizados en el periodo </t>
  </si>
  <si>
    <t>Encuentros</t>
  </si>
  <si>
    <t>(Número de encuentros deportivos realizados en el periodo  /Número de encuentros deportivos programados en el periodo )*100</t>
  </si>
  <si>
    <t>Registro de eventos deportivos de la Dirección de Deporte y Recreación de la Secretaría de Bienestar y Desarrollo Comunitario</t>
  </si>
  <si>
    <t xml:space="preserve">La ciudadanía participa en las diferentes convocatorias deportivas </t>
  </si>
  <si>
    <t xml:space="preserve">Porcentaje de eventos de selecciones en las diferentes categorías deportivas realizados en el período </t>
  </si>
  <si>
    <t xml:space="preserve">Número de encuentros deportivos programados en el periodo </t>
  </si>
  <si>
    <t>2.2.1.2</t>
  </si>
  <si>
    <t>2.2.1.2 Efectuar entrenamientos deportivos al público en general</t>
  </si>
  <si>
    <t>Porcentaje de población de 5 a18 años  que realiza algun  entrenamiento en las unidades deportivas del municipio</t>
  </si>
  <si>
    <t>Conocer el porcentaje de la población entre 5 a 18 años  que realiza algun entrenamiento n las unidades deportivas del municipio</t>
  </si>
  <si>
    <t>Población de 5 a 18 años que realiza algún entrenamiento en las Unidades Deportivas del Municipio</t>
  </si>
  <si>
    <t>(Población de 5 a 18 años que realiza algún entrenamiento en las Unidades Deportivas del Municipio / Total de personas registradas que realizan algún entrenamiento en las Unidades Deportivas del Municipio )*100</t>
  </si>
  <si>
    <t>Registro de actividades físicas en las unidades deportivas por la Dirección de Deporte y Recreación de la Secretaría de Bienestar y Desarrollo Comunitario</t>
  </si>
  <si>
    <t xml:space="preserve">La ciudadanía realiza actividades físicas y deportivas en las unidades deportivas del municipio  </t>
  </si>
  <si>
    <t>2. Infraestructura y fomento deportivo para la prevención de la violencia.</t>
  </si>
  <si>
    <t xml:space="preserve">Porcentaje de la población que realiza alguna actividad física en las unidades deportivas </t>
  </si>
  <si>
    <t>Total de personas registradas que realizan algún entrenamiento en las Unidades Deportivas del Municipio</t>
  </si>
  <si>
    <t>2.2.1.3</t>
  </si>
  <si>
    <t>2.2.1.3 Desarrollar acciones de activación física inicial.</t>
  </si>
  <si>
    <t>Porcentaje mujeres de la población de 5 a 18 años que realiza algún entrenamiento en la unidades deportivas del municipio</t>
  </si>
  <si>
    <t>Conocer el porcentaje mujeres de la población de 5 a 18 años que realiza algún entrenamiento en las unidades deportivas del municipio</t>
  </si>
  <si>
    <t>Número de mujeres  de 5 a 18 años que realizan algún entrenamiento</t>
  </si>
  <si>
    <t>(Número de mujeres  de 5 a 18 años que realizan algún entrenamientol/Total de la población infantil en el municipio)*100</t>
  </si>
  <si>
    <t>Registro del programa de activación física a menores por la Dirección de Deporte y Recreación</t>
  </si>
  <si>
    <t>La población infantil se interesa y acude a las diversas atividades de activación física inicial que el gobierno municipal promueve en pro a la salud</t>
  </si>
  <si>
    <t>Porcentaje de la población infantil que acude al programa de activación física inicial</t>
  </si>
  <si>
    <t>CONAPO</t>
  </si>
  <si>
    <t>2.2.1.4</t>
  </si>
  <si>
    <t>2.2.1.4 Realizar talleres deportivos en escuelas secundarias.</t>
  </si>
  <si>
    <t>Porcentaje de escuelas secundarias beneficiadas con talleres deportivos</t>
  </si>
  <si>
    <t>Conocer el porcentaje de escuelas secundarias beneficiadas con talleres deportivos en el periodo</t>
  </si>
  <si>
    <t>Número de escuelas  secundarias beneficiadas con talleres deportivos</t>
  </si>
  <si>
    <t>(Número de escuelas  secundarias beneficiadas con talleres deportivos/Número de escuelas secundarias existentes en el municipio)*100</t>
  </si>
  <si>
    <t>Registro de los talleres deportivos por la Dirección de Deporte y Recreación de la Secretaría de Bienestar y Desarrollo Comunitario</t>
  </si>
  <si>
    <t xml:space="preserve">Las escuelas secundarias participan en los diversos talleres deportivos que el gobierno municipal realiza </t>
  </si>
  <si>
    <t>Número de escuelas secundarias existentes en el municipio</t>
  </si>
  <si>
    <t>2.2.2.1</t>
  </si>
  <si>
    <t>2.2.2.1 Crear clínicas deportivas y clases de acondicionamiento físico.</t>
  </si>
  <si>
    <t xml:space="preserve">Secretaría de Desarrollo Urbano y Obras Públicas/Secretaría de Bienestar y Desarrollo Comunitario </t>
  </si>
  <si>
    <t>Porcentaje de clinicas deportivas creadas</t>
  </si>
  <si>
    <t>Conocer el porcentaje de clínicas deportivas creadas en el municipio</t>
  </si>
  <si>
    <t>Número de clinicas deportivas creadas</t>
  </si>
  <si>
    <t>Clínicas</t>
  </si>
  <si>
    <t>(Número de clinicas deportivas creadas/Número de clinicas deportivas programadas)*100</t>
  </si>
  <si>
    <t>Registro de proyectos de clínicas deportivas de la Secretaría de Desarrollo Urbano y Obras Públicas/Secretaría de Bienestar y Desarrollo Comunitario</t>
  </si>
  <si>
    <t>La ciudadanía realiza la práctica deportiva de la manera más segura posible</t>
  </si>
  <si>
    <t>Número de clinicas deportivas programadas</t>
  </si>
  <si>
    <t>2.2.2.2</t>
  </si>
  <si>
    <t>2.2.2.2 Realizar actividades médicas deportivas.</t>
  </si>
  <si>
    <t>Secretaría de Bienestar y Desarrollo Comunitario/Dirección General de Salud Municipal</t>
  </si>
  <si>
    <t>30 actividades</t>
  </si>
  <si>
    <t xml:space="preserve">Porcentaje de actividades médicas deportivas realizadas </t>
  </si>
  <si>
    <t>Conocer el porcentaje de actividades médicas deportivasrealizadas en el periodo</t>
  </si>
  <si>
    <t xml:space="preserve">Número de actividades médicas deportivas realizadas </t>
  </si>
  <si>
    <t>(Número de actividades médicas deportivas realizadas /Número de actividades médicas deportivas programadas)*100</t>
  </si>
  <si>
    <t>Registro de actividades médicas deportivas por la Dirección General de Salud Municipal</t>
  </si>
  <si>
    <t xml:space="preserve">El gobierno municipal realiza actividades médicas deportivas como parte de las acciones de prevención y desarrollo de enfermedades de los deportistas </t>
  </si>
  <si>
    <t>Número de actividades médicas deportivas programadas</t>
  </si>
  <si>
    <t>2.2.2.3</t>
  </si>
  <si>
    <t>2.2.2.3 Mejorar la salud de la población mediante la impartición de cursos en el programa CERID (Centros de Enseñanza, Recreación e Iniciación Deportiva.</t>
  </si>
  <si>
    <t>Dirección General de Salud Municipal</t>
  </si>
  <si>
    <t>Porcentaje de cursos en tema de salud realizados en el CERID</t>
  </si>
  <si>
    <t>Conocer el procentaje de cursos realizados en temas de salud en el CERID</t>
  </si>
  <si>
    <t>Número de cursos en tema de salud realizados en el CERID</t>
  </si>
  <si>
    <t>Cursos</t>
  </si>
  <si>
    <t>(Número de cursos en tema de salud realizados en el CERID/Número de cursos en tema de salud programados)*100</t>
  </si>
  <si>
    <t>Registro de cursos en el tema de salud en el CERID por la Dirección General de Salud Municipal</t>
  </si>
  <si>
    <t>El gobierno municipal lleva a cabo pláticas de salud como parte de las acciones de prevención de enfermedades</t>
  </si>
  <si>
    <t>Número de cursos en tema de salud programados en el CERID</t>
  </si>
  <si>
    <t>2.2.3.1</t>
  </si>
  <si>
    <t>2.2.3.1 Otorgar apoyos económicos a talentos deportivos en actividades de nuevo desarrollo para impulsar su trayectoria y evitar la deserción en competencias.</t>
  </si>
  <si>
    <t>Porcentaje de jóvenes con talento deportivo que recibieron apoyo económico</t>
  </si>
  <si>
    <t>Conocer el procentaje de jóvenes con talento deportivo que recibieron apoyo económico</t>
  </si>
  <si>
    <t>Número de jóvenes con talento deportivo que recibieron apoyo económico</t>
  </si>
  <si>
    <t>(Número de jóvenes con talento deportivo que recibieron apoyo económico/Número de jóvenes con talento deportivo inscritos al programa)*100</t>
  </si>
  <si>
    <t>Padrón de atletas beneficiarios del programa de la Dirección de Deporte y Recreación</t>
  </si>
  <si>
    <t>Los jóvenes solicitan apoyo económico del municipio para el proceso y desarrollo de sus actividades deportivas</t>
  </si>
  <si>
    <t>Número de jóvenes con talento deportivo inscritos al programa</t>
  </si>
  <si>
    <t>2.2.4.1</t>
  </si>
  <si>
    <t>2.2.4.1 Rehabilitación, mantenimiento y construcción de espacios deportivos del municipio.</t>
  </si>
  <si>
    <t>Porcentaje de espacios deportivos construidos y/o rehabilitados</t>
  </si>
  <si>
    <t>Conocer el porcentaje de espacios deportivos construidos y/o rehabilitados en el periodo</t>
  </si>
  <si>
    <t>Número de espacios deportivos construidos y/o rehabilitados</t>
  </si>
  <si>
    <t>(Número de espacios deportivos construidos y/o rehabilitados/Número de espacios deportivos existentes en el municipio)*100</t>
  </si>
  <si>
    <t>Registro de proyectos de espacios deportivos por la Secretaría de Desarrollo Urbano y Obras Públicas</t>
  </si>
  <si>
    <t>El municipio cuenta con espacios deportivos en buen estado para la realización de prácticas y actividades deportivas de la ciudadanía en general</t>
  </si>
  <si>
    <t>Número de espacios deportivos existentes en el municipio</t>
  </si>
  <si>
    <t>Inventario de espacios deportivos por la Dirección de Deportes</t>
  </si>
  <si>
    <t>2.2.4.2</t>
  </si>
  <si>
    <t>2.2.4.2 Gestionar convenios con la iniciativa privada para participar en el equipamiento de centros y espacios deportivos.</t>
  </si>
  <si>
    <t>6 convenios</t>
  </si>
  <si>
    <t>Porcentaje de convenios de colaboración obtenidos</t>
  </si>
  <si>
    <t>Conocer el porcentaje de convenios de colaboración obtenidos en el periodo</t>
  </si>
  <si>
    <t>Número de convenios de colaboración obtenidos</t>
  </si>
  <si>
    <t>(Número de convenios de colaboración obtenidos/Número de convenios de colaboración programados)*100</t>
  </si>
  <si>
    <t>Registro de convenios por la Secretaría de Bienestar y Desarrollo Comunitario</t>
  </si>
  <si>
    <t>El gobierno municipal realiza convenios de colaboración con organismos externos para generar acciones, financiamientos y programas que impulsen actividades físicas y el desarrollo a la cultura del deporte en el municipio</t>
  </si>
  <si>
    <t>Número de convenios de colaboración programados</t>
  </si>
  <si>
    <t>2.3 Educación</t>
  </si>
  <si>
    <t>2.3.1.1</t>
  </si>
  <si>
    <t>2.3.1.1 Llevar a cabo la rehabilitación a centros educativos de nivel básico y medio superior de la zona rural y urbana del municipio.</t>
  </si>
  <si>
    <t xml:space="preserve">150 espacios educativos </t>
  </si>
  <si>
    <t>Porcentaje de espacios educativos de nivel básico y medio superior rehabilitados</t>
  </si>
  <si>
    <t>Conocer el porcentaje de espacios educativos de nivel básico y medio superior que fueron rehabilitados en el periodo</t>
  </si>
  <si>
    <t>Número de espacios educativos de nivel básico y medio superior rehabilitados</t>
  </si>
  <si>
    <t>Espacios educativos</t>
  </si>
  <si>
    <t>(Número de espacios educativos de nivel básico y medio superior rehabilitados/Número de espacios educativos de nivel básico y medio superior programados)*100</t>
  </si>
  <si>
    <t>Mejoramiento de 98 escuelas (2019-2021)</t>
  </si>
  <si>
    <t>Registro de proyectos de infraestructura educativa de la Secretaría de Desarrollo Urbano y Obras Públicas</t>
  </si>
  <si>
    <t>Las escuelas públicas del municipio se encuentran en buen estado</t>
  </si>
  <si>
    <t>Número de espacios educativos de nivel básico y medio superior programados</t>
  </si>
  <si>
    <t>2.3.1.2</t>
  </si>
  <si>
    <t>2.3.1.2 Dotar de mobiliario escolar a los centros educativos de nivel básico y medio superior.</t>
  </si>
  <si>
    <t>400 centros educativos</t>
  </si>
  <si>
    <t>Porcentaje de centros educativos de nivel básico y medio superior equipados con mobiliario escolar</t>
  </si>
  <si>
    <t>Conocer el porcentaje de los centros educativos de nivel básico y medio superior equipados con mobiliario escolar</t>
  </si>
  <si>
    <t>Número de centros educativos de nivel básico y medio superior equipados con mobiliario escolar</t>
  </si>
  <si>
    <t>Centros educativos</t>
  </si>
  <si>
    <t>(Número de centros educativos de nivel básico y medio superior equipados con mobiliario escolar/Número de centros educativos de nivel básico y medio superior programados)*100</t>
  </si>
  <si>
    <t>73 centros educativos en 2019</t>
  </si>
  <si>
    <t>Padrón de escuelas del programa mobiliario escolar</t>
  </si>
  <si>
    <t>Las escuelas públicas del municipio cuentan con mobiliario escolar en buenas condiciones</t>
  </si>
  <si>
    <t>3. Fomento y fortalecimiento para el acceso igualitario a la educación.</t>
  </si>
  <si>
    <t>150 centros educativos</t>
  </si>
  <si>
    <t>Número de centros educativos de nivel básico y medio superior programados</t>
  </si>
  <si>
    <t>2.3.1.3</t>
  </si>
  <si>
    <t>2.3.1.3 Equipar con enseres domésticos los comedores escolares de los centros educativos de nivel básico.</t>
  </si>
  <si>
    <t>100 comedores escolares</t>
  </si>
  <si>
    <t>Porcentaje de comedores escolares equipados con enseres domésticos</t>
  </si>
  <si>
    <t>Conocer el porcentaje de comedores escolares equipados con enseres domésticos en el periodo evaluado</t>
  </si>
  <si>
    <t>Número de comedores escolares equipados con enseres domésticos</t>
  </si>
  <si>
    <t>Comedores escolares</t>
  </si>
  <si>
    <t>(Numero de comedores escolares equipados con enseres domésticos/Numero de comedores escolares programados para ser equipados con enseres domésticos)*100</t>
  </si>
  <si>
    <t>48 centros educativos atendidos en 2018</t>
  </si>
  <si>
    <t>Padrón de beneficiarios del programa comedores escolares de la Secretaría de Bienestar y Desarrollo Comunitario</t>
  </si>
  <si>
    <t>Las escuelas públicas del municipio cuentan con comedores escolares equipados</t>
  </si>
  <si>
    <t>Número de comedores escolares programados para ser equipados con enseres domésticos</t>
  </si>
  <si>
    <t>2.3.1.4</t>
  </si>
  <si>
    <t>Rehabilitar y equipar las bibliotecas públicas
municipales</t>
  </si>
  <si>
    <t>10 bibliotecas
beneficiadas</t>
  </si>
  <si>
    <t>Porcentaje de bibliotecas beneficiadas</t>
  </si>
  <si>
    <t>Conocer el avance de bibliotecas beneficiados con el programa durante el periodo</t>
  </si>
  <si>
    <t>Número de
bibliotecas
beneficiadas</t>
  </si>
  <si>
    <t>bibliotecas</t>
  </si>
  <si>
    <t>(Número de bibliotecas beneficiadas/ Número de bibliotecas programadas)*100</t>
  </si>
  <si>
    <t>Número de bibliotecas
programadas</t>
  </si>
  <si>
    <t>2.3.3</t>
  </si>
  <si>
    <t>2.3.2.1</t>
  </si>
  <si>
    <t>2.3.2.1 Fortalecer el programa de becas y estímulos escolares.</t>
  </si>
  <si>
    <t>5 mil becas</t>
  </si>
  <si>
    <t>Porcentaje de alumnos beneficiados con becas económicas</t>
  </si>
  <si>
    <t>Conocer el porcentaje de alumnos beneficiados con becas económicas</t>
  </si>
  <si>
    <t>Número de alumnos beneficiados con becas económicas</t>
  </si>
  <si>
    <t>(Número de alumnos beneficiados con becas económicas/Total de alumnos programados para recibir apoyo de beca económica)*100</t>
  </si>
  <si>
    <t>2,450 estudiantes de nivel primaria         550 de nivel secundaria</t>
  </si>
  <si>
    <t>Padrón de beneficiarios del programa becas económicas de la Secretaría de Bienestar y Desarrollo Comunitario</t>
  </si>
  <si>
    <t>Las y los jóvenes cumplen con los requisitos para recibir su beca económica</t>
  </si>
  <si>
    <t>10,000 becas</t>
  </si>
  <si>
    <t>Total de alumnos programados para recibir apoyo de beca económica</t>
  </si>
  <si>
    <t>2.3.2.2</t>
  </si>
  <si>
    <t>2.3.2.2 Dotar de útiles escolares a menores de escasos recursos.</t>
  </si>
  <si>
    <t>DIF Acapulco</t>
  </si>
  <si>
    <t>1,600 paquetes de utiles</t>
  </si>
  <si>
    <t xml:space="preserve">Porcentaje de alumnos beneficiados con  paquetes escolares </t>
  </si>
  <si>
    <t>Conocer el porcentaje de alumnos beneficiados con paquetes escolares en el periodo evaluado</t>
  </si>
  <si>
    <t>Numero de paquetes escolares entregados</t>
  </si>
  <si>
    <t>(Número de paquetes escolares entregados/Total de alumnos programados para recibir apoyo de paquetes escolares )*100</t>
  </si>
  <si>
    <t>2,200 paquetes escolares</t>
  </si>
  <si>
    <t>Padrón de beneficiarios del programa Apoyame mi educación está en sus manos del DIF Acapulco</t>
  </si>
  <si>
    <t>El gobierno municipal dota de útiles escolares a alumnos que más lo necesitan para continuar con sus estudios académicos</t>
  </si>
  <si>
    <t>Número de alumnos programados para recibir apoyo de paquetes escolares</t>
  </si>
  <si>
    <t>2.3.2.3</t>
  </si>
  <si>
    <t>2.3.2.3 Fortalecer y fomentar la lectura.</t>
  </si>
  <si>
    <t xml:space="preserve">18 eventos </t>
  </si>
  <si>
    <t>Porcentaje de eventos para fomentar la lectura realizados en planteles de educación básica</t>
  </si>
  <si>
    <t>Conocer el porcentaje de eventos realizados para fomentar la lectura en los planteles de educación básica</t>
  </si>
  <si>
    <t>Número de eventos para fomentar la lectura realizados en planteles de educación básica</t>
  </si>
  <si>
    <t>(Número de eventos para fomentar la lectura realizados en planteles de educación básica/Número de eventos para fomentar la lectura realizados en planteles de educación básica programados)*100</t>
  </si>
  <si>
    <t>1 evento</t>
  </si>
  <si>
    <t xml:space="preserve">Registro de eventos realizados de la Dirección de Fomento Educativo </t>
  </si>
  <si>
    <t>La ciudadanía tiene interés por la lectura y desarrolla el hábito lector</t>
  </si>
  <si>
    <t xml:space="preserve">6 eventos </t>
  </si>
  <si>
    <t>Número de eventos para fomentar la lectura realizados en planteles de educación básica programados</t>
  </si>
  <si>
    <t>2.3.2.4</t>
  </si>
  <si>
    <t>2.3.2.4 Impulsar la orientación vocacional de los jóvenes.</t>
  </si>
  <si>
    <t>Instituto Municipal de la Juventud/DIF Acapulco</t>
  </si>
  <si>
    <t xml:space="preserve">300 jóvenes </t>
  </si>
  <si>
    <t>Porcentaje de jovénes de educación media superior orientados vocacionalmente</t>
  </si>
  <si>
    <t>Conocer el porcentaje de jóvenes de educación media superior orientados vocacionalmente</t>
  </si>
  <si>
    <t>Número de jóvenes de educación media superior orientados vocacionalmente</t>
  </si>
  <si>
    <t>(Número de jóvenes de educación media superior orientados/Número de jóvenes de educación media superior inscritos al programa)*100</t>
  </si>
  <si>
    <t>233 jovenes capacitados en "Desarrollo de habilidades"</t>
  </si>
  <si>
    <t>Registro de capacitaciones y listas de asistencia del Instituto Municipal de la Juventud y DIF Acapulco</t>
  </si>
  <si>
    <t>El gobierno municipal, asesora y acompaña a los estudiantes en la transición del proceso escolar a la inserción en el mundo laboral, ya sea con el ingreso a una carrera técnica o universitaria, o el desempeño de un oficio; con adecuada orientación para la toma de decisiones</t>
  </si>
  <si>
    <t>Número de jóvenes de educación media superior inscritos al programa</t>
  </si>
  <si>
    <t>2.3.3.1</t>
  </si>
  <si>
    <t>2.3.3.1 Potenciar la diversidad cultural y el descubrimiento de otros valores culturales.</t>
  </si>
  <si>
    <t xml:space="preserve">93 eventos </t>
  </si>
  <si>
    <t>Porcentaje de eventos de diversidad cultural realizados</t>
  </si>
  <si>
    <t>Conocer el porcentaje de eventos de diversidad cultural realizados en el municipio en el periodo evaluado</t>
  </si>
  <si>
    <t>Numero de eventos e diversidad cultural realizados</t>
  </si>
  <si>
    <t>(Numero de eventos e diversidad cultural realizados/Numero de eventos e diversidad cultural programados)*100</t>
  </si>
  <si>
    <t>El gobierno municipal realiza eventos de diversidad cultural para fomentar los valores culturales en el municipio</t>
  </si>
  <si>
    <t xml:space="preserve">3 eventos </t>
  </si>
  <si>
    <t>Numero de eventos e diversidad cultural programados</t>
  </si>
  <si>
    <t>2.3.3.2</t>
  </si>
  <si>
    <t>2.3.3.2 Promover el orgullo por la cultura propia a la vez que una actitud de respeto y mentalidad abierta hacia otras realidades culturales.</t>
  </si>
  <si>
    <t>6 talleres</t>
  </si>
  <si>
    <t xml:space="preserve">Porcentaje de talleres en el tema de fomento a los valores culturales realizados </t>
  </si>
  <si>
    <t xml:space="preserve">Conocer el porcentaje de talleres realizados en el tema de fomento a los valores culturales </t>
  </si>
  <si>
    <t xml:space="preserve">Número de talleres en el tema de fomento a los valores culturales realizados </t>
  </si>
  <si>
    <t>(Número de talleres en el tema de fomento a los valores culturales realizados/Número de talleres en el tema de fomento a los valores culturales programados )*100</t>
  </si>
  <si>
    <t>1 taller "transformando con valores"</t>
  </si>
  <si>
    <t>Registro de talleres y listas de asistencia de la Dirección de Fomento Educativo</t>
  </si>
  <si>
    <t>La cidadanía asiste a los talleres de fomento a los valores culturales</t>
  </si>
  <si>
    <t xml:space="preserve">Número de talleres en el tema de fomento a los valores culturales programados </t>
  </si>
  <si>
    <t>2.3.3.3</t>
  </si>
  <si>
    <t>2.3.3.3 Crear e impartir talleres para el desarrollo de la expresión escrita en educación secundaria.</t>
  </si>
  <si>
    <t>3 talleres</t>
  </si>
  <si>
    <t xml:space="preserve">Porcentaje de talleres para  el desarrollo de la expresión escrita en educación secundaria realizados </t>
  </si>
  <si>
    <t>Conocer el porcentaje de talleres para el desarrollo de la expresión escrita en educación secundaria realizados en el periodo</t>
  </si>
  <si>
    <t xml:space="preserve">Número de talleres para  el desarrollo de la expresión escrita en educación secundaria realizados </t>
  </si>
  <si>
    <t>(Número de talleres para  el desarrollo de la expresión escrita en educación secundaria realizados/Número de talleres para  el desarrollo de la expresión escrita en educación secundaria programados)*100</t>
  </si>
  <si>
    <t>Los alumnos de nivel secundaria del municipio participan en los talleres de expresión escrita</t>
  </si>
  <si>
    <t xml:space="preserve">Número de talleres para  el desarrollo de la expresión escrita en educación secundaria programados </t>
  </si>
  <si>
    <t>2.3.3.3 Promover el orgullo y respeto por los símbolos patrios propio,  a la vez de una actitud de respeto y mentalidad abierta hacia otras realidades cívicas</t>
  </si>
  <si>
    <t>135 escoltas</t>
  </si>
  <si>
    <t>Porcentaje de escoltas abanderadas de escuelas de nivel básico y medio superior</t>
  </si>
  <si>
    <t>Conocer el porcentaje de escoltas abanderadas en el trienio</t>
  </si>
  <si>
    <t>Escoltas abanderadas en el periodo</t>
  </si>
  <si>
    <t>Escoltas</t>
  </si>
  <si>
    <t>(Escoltas abanderadas en el periodo/Escoltas Programadas en el periodo)*100</t>
  </si>
  <si>
    <t>Escoltas Programadas en el periodo</t>
  </si>
  <si>
    <t>2.4 Salud</t>
  </si>
  <si>
    <t>Salud y bienestar</t>
  </si>
  <si>
    <t>2.4.1.1</t>
  </si>
  <si>
    <t>2.4.1.1 Atención médica de primer nivel.</t>
  </si>
  <si>
    <t>100,000 Consultas médicas anual</t>
  </si>
  <si>
    <t xml:space="preserve">Porcentaje de atenciones médicas de Primer Nivel las 24 Hrs </t>
  </si>
  <si>
    <t>Conocer el número de atenciones médicas de primer nivel otorgadas en el periodo evaluado</t>
  </si>
  <si>
    <t>Total de atenciones médicas de primer nivel otorgadas en el periodo evaluado</t>
  </si>
  <si>
    <t>(Número de Atencion Medica de primer nivel realizadas /Número de Atencion Medica de primer nivel  programadas)*100</t>
  </si>
  <si>
    <t>43,774 Concultas médicas en 2021</t>
  </si>
  <si>
    <t>Registro de atenciones médicas de primer nivel en el periodo por la Dirección General de Salud Municipal y el DIF Acapulco</t>
  </si>
  <si>
    <t xml:space="preserve">La ciudadanía asiste a consultas de primer nivel </t>
  </si>
  <si>
    <t>Total de atenciones médicas de primer nivel otorgadas programadas</t>
  </si>
  <si>
    <t>2.4.1.2</t>
  </si>
  <si>
    <t>2.4.1.2 Atención médica de segundo nivel.</t>
  </si>
  <si>
    <t>30,000 Consultas médicas en el trieniol</t>
  </si>
  <si>
    <t>Porcentaje de Atención médica de segundo nivel Realizados en el CERID</t>
  </si>
  <si>
    <t>Conocer el número de atenciones médicas de segundo nivel otorgadas en el CERID</t>
  </si>
  <si>
    <t xml:space="preserve">Número de Atención Médica de Segundo Nivel.Realizados </t>
  </si>
  <si>
    <t>(Número de Atención Médica de Segundo nivel. realizados en /Número de Atención Médica de Segundo Nivel. Programados)*100</t>
  </si>
  <si>
    <t>2,300 consultas de especialidades</t>
  </si>
  <si>
    <t xml:space="preserve">Registro de atenciones médicas de segundo nivel en el periodo por la Dirección General de Salud Municipal </t>
  </si>
  <si>
    <t>La ciudadanía se preocupa por el cuidado de su salud</t>
  </si>
  <si>
    <t>Número Atención Médica de Segundo Nivel. Programados</t>
  </si>
  <si>
    <t>2.4.1.3</t>
  </si>
  <si>
    <t>2.4.1.3 Aplicación de vacunas.</t>
  </si>
  <si>
    <t>12,000 Vacunas</t>
  </si>
  <si>
    <t>Variación porcentual de vacunas aplicadas</t>
  </si>
  <si>
    <t>Conocer la variación de vacunas aplicadas en el periodo evaluado</t>
  </si>
  <si>
    <t>Vacunas</t>
  </si>
  <si>
    <t>Aplicación de vacunas en el periodo evaluado</t>
  </si>
  <si>
    <t>vacunas</t>
  </si>
  <si>
    <t>((Número de vacunas aplicadas en el periodo evaluado/ numero de vacunas aplicadas en el periodo anterior)/aplicación de vacunas en el periodo evaluado)*100</t>
  </si>
  <si>
    <t>15,856 vacunas aplicadas en 2021</t>
  </si>
  <si>
    <t>Registro de vacunas por la Dirección General de Salud Municipal</t>
  </si>
  <si>
    <t>El gobierno municipal realiza jornadas de vacunación  como parte de las acciones de prevención de enfermedades</t>
  </si>
  <si>
    <t>Aplicación de vacunas en el periodo anterior al evaluado</t>
  </si>
  <si>
    <t>2.4.1.4</t>
  </si>
  <si>
    <t>2.4.1.4 Fortalecer la prevención de la salud bucal.</t>
  </si>
  <si>
    <t>5,000 Atenciones odontológicas</t>
  </si>
  <si>
    <t>Total de consultas odontológicas otorgadas en el periodo evaluado</t>
  </si>
  <si>
    <t>Conocer el número de consultas odontológicas otorgadas en el periodo evaluado</t>
  </si>
  <si>
    <t>Consultas odontológicas</t>
  </si>
  <si>
    <t>Total de consultas odontológicas otorgadas en los centros de salud</t>
  </si>
  <si>
    <t>Total de consultas odontológicas otorgadas en los centros de salud+Total de consultas odontológicas otorgadas en campañas de salud bucal</t>
  </si>
  <si>
    <t>6,344 consultas odontológicas en 2021</t>
  </si>
  <si>
    <t>bitacoras y reportes se realizaron las atenciones odontologicas de acuerdo a la programacion y estudio se realizo la estimacion de atenciones odontologicas</t>
  </si>
  <si>
    <t>La ciudadanía asiste a consulta odontológica</t>
  </si>
  <si>
    <t>4. Salud y Bienestar Integral</t>
  </si>
  <si>
    <t>Total de consultas odontológicas otorgadas en campañas de salud bucal</t>
  </si>
  <si>
    <t>2.4.1.5</t>
  </si>
  <si>
    <t xml:space="preserve">2.4.1.5 Implementación de acciones de promoción a la salud integral, prevención de enfermedades y detección oportuna de las mismas. </t>
  </si>
  <si>
    <t>1 Campaña por año</t>
  </si>
  <si>
    <t>Porcentaje de acciones de promoción a la salud realizadas</t>
  </si>
  <si>
    <t>Conocer el porcentaje de acciones realizadas en promoción a la salud en el periodo</t>
  </si>
  <si>
    <t>Número de acciones de promoción a la salud realizadas</t>
  </si>
  <si>
    <t>(Número de acciones de promoción a la salud realizadas/Número de acciones de promoción a la salud programadas)*!00</t>
  </si>
  <si>
    <t>25,357 acciones en 2018</t>
  </si>
  <si>
    <t>Registro de acciones del programa Promoción a la salud por la Dirección General de Salud Municipal</t>
  </si>
  <si>
    <t xml:space="preserve">La ciudadanía se mantiene informada en los temas de salud </t>
  </si>
  <si>
    <t>Número de acciones de promoción a la salud programadas</t>
  </si>
  <si>
    <t>2.4.1.6</t>
  </si>
  <si>
    <t>2.4.1.6 Fortalecer las acciones contra el dengue.</t>
  </si>
  <si>
    <t xml:space="preserve">Total de jornadas de abatización y fumigación </t>
  </si>
  <si>
    <t>Conocer el número de jornadas de abatización y fumigación realizadas en el periodo</t>
  </si>
  <si>
    <t>Jornadas</t>
  </si>
  <si>
    <t>Total de Jornadas de Abatización Y Fumigacion Ejecutadas en el Periodo</t>
  </si>
  <si>
    <t xml:space="preserve">Total de Jornadas de Abatización y fumigacion Ejecutadas/Total de Jornadas de Abatización Fumigación programadas </t>
  </si>
  <si>
    <t>389 jornadas en 2021</t>
  </si>
  <si>
    <t>Registro de programa de vectores por la Dirección de Salud Municipal</t>
  </si>
  <si>
    <t>La ciudadanía permite el acceso a sus hogares para implementar las acciones contra el dengue y evitar mayor propagación del mosco transmisor</t>
  </si>
  <si>
    <t>Total de Jornadas de Abatización Y Fumigacion Programadas</t>
  </si>
  <si>
    <t>2.4.1.7</t>
  </si>
  <si>
    <t>Fortalecer las acciones para la prevención y
atención del COVID-19</t>
  </si>
  <si>
    <t>Porcentaje de dependencias que
paricipan en las acciones para el control de la COVID -19</t>
  </si>
  <si>
    <t>Número de dependencias
existentes en la administarción
municipal</t>
  </si>
  <si>
    <t>Deependencias</t>
  </si>
  <si>
    <t xml:space="preserve">(Número de dependencias que paricipan en las acciones para el control de
la COVID -19/Número de dependencias existentes en la administarción
municipal)*100 </t>
  </si>
  <si>
    <t>2.4.2.1</t>
  </si>
  <si>
    <t xml:space="preserve">2.4.2.1 Acceso y cobertura universal de salud, promoción a la salud, prevenir enfermedades con un enfoque familiar y comunitario, mejorar las condiciones de vida. </t>
  </si>
  <si>
    <t>Porcentaje de la población que cuenta con el servicio de salud en el municipio</t>
  </si>
  <si>
    <t>Conocer el porcentaje de la población que cuenta con el servicio de salud</t>
  </si>
  <si>
    <t xml:space="preserve">Número de habitantes en pomedio que se atienden en los servicios de Salud Municipal de la zona urbana </t>
  </si>
  <si>
    <t xml:space="preserve">((Número de habitantes de la zona urbana que cuenta con el servicio de salud+Número de habitantes de la zona rural que cuenta con el servicio de salud)/Población total municipal)*100 </t>
  </si>
  <si>
    <t xml:space="preserve">La ciudadanía cuenta con los servicios de salud </t>
  </si>
  <si>
    <t>Número de habitantes en pomedio que se atienden en los servicios de Salud Municipal de la zona rural</t>
  </si>
  <si>
    <t>2.4.3.1</t>
  </si>
  <si>
    <t>2.4.3.1  Dotar de equipo a los centros de salud municipal.</t>
  </si>
  <si>
    <t>14 Centros de salud</t>
  </si>
  <si>
    <t>Cobertura de centros de salud equipados</t>
  </si>
  <si>
    <t>Conocer la cobertura de los centros de salud equipados a cargo del municipio en el periodo evaluado</t>
  </si>
  <si>
    <t>Número de centros de salud equipados</t>
  </si>
  <si>
    <t>Centros de salud</t>
  </si>
  <si>
    <t>(Número de centros de salud equipados/Total de centros de salud a cargo del municpio)*100</t>
  </si>
  <si>
    <t>6 Centros de salud equipados en 2021</t>
  </si>
  <si>
    <t>Registro de proyectos del sector salud ejercicio fiscal evaluado</t>
  </si>
  <si>
    <t>El gobierno municipal invierte en equipos tecnológicos para la mejora de los servicios de salud</t>
  </si>
  <si>
    <t>Porcentaje de centros de salud equipados</t>
  </si>
  <si>
    <t>Número de centros de salud programados para recibir equipamiento</t>
  </si>
  <si>
    <t xml:space="preserve">2.4.3.2 </t>
  </si>
  <si>
    <t>2.4.3.2 Dar mantenimiento a la infraestructura de los centros de salud municipal.</t>
  </si>
  <si>
    <t>Porcentaje de centros de salud que recibieron mantenimiento en el periodo</t>
  </si>
  <si>
    <t>Conocer el porcentaje de los centros de salud que recibieron mantenimiento en el periodo</t>
  </si>
  <si>
    <t>Número de centros de salud que recibieron mantenimiento</t>
  </si>
  <si>
    <t>(Número de centros de salud que recibieron mantenimiento/Número de centros de salud programados para recibir mantenimiento)*100</t>
  </si>
  <si>
    <t>19 centro de salud (2018-2021)</t>
  </si>
  <si>
    <t xml:space="preserve">El gobierno municipal invierte en el mejoramiento de la infraestructura de los centros de salud </t>
  </si>
  <si>
    <t>Número de centros de salud programados para recibir mantenimiento</t>
  </si>
  <si>
    <t>2.4.4.1</t>
  </si>
  <si>
    <t>2.4.4.1 Consolidar el proceso de acreditación de establecimientos de salud para asegurar calidad, seguridad y capacidad resolutiva.</t>
  </si>
  <si>
    <t>3 Acreditaciones</t>
  </si>
  <si>
    <t>Porcentaje de centros de salud acreditados</t>
  </si>
  <si>
    <t>Conocer el porcentaje de los centros de salud que fueron acreditados en el periodo</t>
  </si>
  <si>
    <t>Número de centros de salud acreditados</t>
  </si>
  <si>
    <t>(Número de centros de salud acreditados/Número de centros de salud Programados para acreditación)*100</t>
  </si>
  <si>
    <t>4 centros acreditados en el 2021</t>
  </si>
  <si>
    <t>Registro de acreditaciones por la Dirección General de Salud Municipal</t>
  </si>
  <si>
    <t>El municipio cuenta con centros de salud acreditados con clave CLUE</t>
  </si>
  <si>
    <t>Número de centros de salud programados para acreditación</t>
  </si>
  <si>
    <t>2.4.4.2</t>
  </si>
  <si>
    <t>2.4.4.2 Impulsar el cumplimiento de estándares de calidad técnica y seguridad del paciente en las instituciones de salud.</t>
  </si>
  <si>
    <t>14 centros de salud</t>
  </si>
  <si>
    <t>Porcentaje de centro de salud que cumplen con los estándares de calidad técnica y seguridad del paciente</t>
  </si>
  <si>
    <t>Conocer el porcentaje de los centros de salud que cumplen con los estándares de calidad técnica y seguridad del paciente durante el periodo evaluado</t>
  </si>
  <si>
    <t>Número de centros de salud que cumplen con los estándares de calidad técnica y seguridad del paciente</t>
  </si>
  <si>
    <t>(Número de centros de salud que cumplen con los estándares de calidad técnica y seguridad del paciente/Número de centros de salud en el municipio)*100</t>
  </si>
  <si>
    <t>Registro de estándares de calidad y seguirdad del paciente por la Dirección General de Salud Municipal</t>
  </si>
  <si>
    <t>Los centros de salud cumplen con los estándares de calidad técnica y seguridad del paciente como lo marca la norma</t>
  </si>
  <si>
    <t>Número de centros de salud en el municipio</t>
  </si>
  <si>
    <t>Inventario de centros de salud por la Dirección General de Salud Municipal</t>
  </si>
  <si>
    <t>2.4.5.1</t>
  </si>
  <si>
    <t>2.4.5.1 Llevar a cabo campañas y ferias de la salud, brigadas médicas y asistenciales a comunidades y colonias de la periferia de Acapulco.</t>
  </si>
  <si>
    <t>Dirección General de Salud Municipal/DIF Acapulco</t>
  </si>
  <si>
    <t xml:space="preserve">Porcentaje de brigadas médico-asistenciales realizadas </t>
  </si>
  <si>
    <t>Conocer el porcentaje de brigadas médico-asistenciales realizadas en el municipio durante el periodo evaluado</t>
  </si>
  <si>
    <t xml:space="preserve">Número brigadas médico-asistenciales realizadas </t>
  </si>
  <si>
    <t>Brigadas</t>
  </si>
  <si>
    <t>(Número brigadas médico-asistenciales realizadas /Número brigadas médico-asistenciales programadas)*100</t>
  </si>
  <si>
    <t>69 brigadas médico-asistenciales en 2021</t>
  </si>
  <si>
    <t>Registro de brigadas médico-asistenciales por la Dirección General de Salud Municipal y el DIF Acapulco</t>
  </si>
  <si>
    <t xml:space="preserve">La ciudadanía de las comunidades rurales del municipio asiste a las brigadas médico-asistenciales </t>
  </si>
  <si>
    <t xml:space="preserve">Porcentaje de brigagas médico-asistenciales realizadas </t>
  </si>
  <si>
    <t>Número brigadas médico-asistenciales programadas</t>
  </si>
  <si>
    <t>2.4.6.1</t>
  </si>
  <si>
    <t xml:space="preserve">2.4.6.1 Operativos programados para regular las condiciones sanitarias de los establecimientos. </t>
  </si>
  <si>
    <t>Porcentaje de operativos de verificación sanitaria a establecimientos realizados</t>
  </si>
  <si>
    <t>Conocer el procentaje de operativos de verificación sanitaria a establecimientos realizados en el periodo</t>
  </si>
  <si>
    <t>Número de operativos de verificación sanitaria a establecimientos realizados</t>
  </si>
  <si>
    <t>(Número de operativos de verificación sanitaria a establecimientos realizados/Número de operativos de verificación sanitaria a establecimientos programados)*100</t>
  </si>
  <si>
    <t>2,852 verificaciones</t>
  </si>
  <si>
    <t>Registro de operativos de verificación sanitaria por la Dirección General de Salud Municipal</t>
  </si>
  <si>
    <t xml:space="preserve">El gobierno municipal aplica las sanciones establecidas en el incumplimiento de las normas sanitarias a los establecimientos </t>
  </si>
  <si>
    <t>36 operativos</t>
  </si>
  <si>
    <t>Número de operativos de verificación sanitaria a establecimientos programados</t>
  </si>
  <si>
    <t>2.4.6.2</t>
  </si>
  <si>
    <t xml:space="preserve">2.4.6.2 Llevar a cabo pláticas de manejadores de alimentos fomentando las buenas prácticas. </t>
  </si>
  <si>
    <t>100 Pláticas</t>
  </si>
  <si>
    <t>Porcentaje de pláticas sobre el tema de buenas prácticas en el manejo de alimentos realizadas</t>
  </si>
  <si>
    <t>Conocer el porcentaje de pláticas sobre el tema de buenas prácticas en el manejo de alimentos realizadas en el periodo</t>
  </si>
  <si>
    <t>Número de  pláticas sobre el tema de buenas prácticas en el manejo de alimentos realizadas</t>
  </si>
  <si>
    <t>Pláticas</t>
  </si>
  <si>
    <t>(Número de  pláticas sobre el tema de buenas prácticas en el manejo de alimentos realizadas/Número de  pláticas sobre el tema de buenas prácticas en el manejo de alimentos programadas)*100</t>
  </si>
  <si>
    <t>118 pláticas en 2019</t>
  </si>
  <si>
    <t>Registro de pláticas de buenas prácticas en el manejo de alimentos y listas de asistencia de la Dirección General de Salud Municipal</t>
  </si>
  <si>
    <t>Los establecimientos tomas pláticas acerca de los manejadores de alimentos</t>
  </si>
  <si>
    <t>Número de  pláticas sobre el tema de buenas prácticas en el manejo de alimentos programadas</t>
  </si>
  <si>
    <t>2.4.7.1</t>
  </si>
  <si>
    <t>2.4.7.1 Llevar a cabo talleres informativos de concientización al trato animal.</t>
  </si>
  <si>
    <t>Dirección General de Salud Municipal/Dirección General de Ecología y Protección al Medio Ambiente</t>
  </si>
  <si>
    <t>Porcentaje de talleres informativos de concientización al trato animal realizados</t>
  </si>
  <si>
    <t>Conocer el porcentaje de talleres informativos de concientización al trato animal realizados en el periodo</t>
  </si>
  <si>
    <t>Número de talleres informativos de concientización al trato animal realizados</t>
  </si>
  <si>
    <t>(Número de talleres informativos de concientización al trato animal realizados/Número de talleres informativos de concientización al trato animal programados)*100</t>
  </si>
  <si>
    <t>Registro de talleres informativos de concientización al trato animal por la Dirección General de Salud Municipal/Dirección General de Ecología y Protección al Medio Ambiente</t>
  </si>
  <si>
    <t xml:space="preserve">La ciudadanía asiste a los talleres informativos de concientización al trato animal </t>
  </si>
  <si>
    <t>Número de talleres informativos de concientización al trato animal programados</t>
  </si>
  <si>
    <t xml:space="preserve">2.4.7.2 </t>
  </si>
  <si>
    <t>2.4.7.2 Realizar campañas de vacunación, esterilización y desparasitación.</t>
  </si>
  <si>
    <t>6 Brigadas</t>
  </si>
  <si>
    <t>Porcentaje de brigadas de bienestar animal realizadas</t>
  </si>
  <si>
    <t>Conocer el porcentaje de brigadas de bienestar animal realizadas en el periodo</t>
  </si>
  <si>
    <t>Número de brigadas de bienestar animal realizadas</t>
  </si>
  <si>
    <t>(Número de brigadas de bienestar animal realizadas/Número de brigadas de bienestar animal programadas)*100</t>
  </si>
  <si>
    <t>6 brigadas en 2021</t>
  </si>
  <si>
    <t>Registro de brigadas de bienestar animal por la Dirección General de Salud Municipal/Dirección General de Ecología y Protección al Medio Ambiente</t>
  </si>
  <si>
    <t>La ciudadanía asiste a las brigadas de bienestar animal para atender a sus mascotas</t>
  </si>
  <si>
    <t>Número de brigadas de bienestar animal programadas</t>
  </si>
  <si>
    <t>2.4.7.3</t>
  </si>
  <si>
    <t>Construcción de un centro de bienestar animal.</t>
  </si>
  <si>
    <t>6 etapas</t>
  </si>
  <si>
    <t>Porcentaje
de etapas cumplidas del Centro de Bienestar animal</t>
  </si>
  <si>
    <t>Conocer el porcentaje de etapas realizadas del Centro de Bienestar animal</t>
  </si>
  <si>
    <t xml:space="preserve">Número de etapas realizadas
del centro de bienestar animal
</t>
  </si>
  <si>
    <t>(Número de centros de bienestar animal
construidos/Número de centros de bienestar animal programados)*100</t>
  </si>
  <si>
    <t>Número de etapas programadas del centro de bienestar animal programados</t>
  </si>
  <si>
    <t>Vida de ecosistemas terrestres</t>
  </si>
  <si>
    <t>2.5 Medio Ambiente</t>
  </si>
  <si>
    <t>2.5.1.1</t>
  </si>
  <si>
    <t>2.5.1.1 Llevar a cabo campañas de concientización
ambiental a la ciudadanía.</t>
  </si>
  <si>
    <t>Dirección General de Ecología y Protección del Medio Ambiente</t>
  </si>
  <si>
    <t>25% de la población</t>
  </si>
  <si>
    <t>Porcentaje de la población concientizada en el cuidado al medio ambiente a través de las campañas</t>
  </si>
  <si>
    <t>Conocer el porcentaje de campañas de sensibilización en el cuidado del medio ambiente realizadas</t>
  </si>
  <si>
    <t>Número de habitantes concientizados en el cuidado al medio ambiente a través de las campañas</t>
  </si>
  <si>
    <t>(Número de habitantes concientizados en el cuidado al medio ambiente a través de las campañas/Número de habitantes programados)*100</t>
  </si>
  <si>
    <t>Registro de campañas de sensibilización en el ciudado del medio ambiente por la Dirección General de Ecología y Protección al Medio Ambiente</t>
  </si>
  <si>
    <t>La ciudadanía se interesa en la preservación del medio ambiente del municipio</t>
  </si>
  <si>
    <t>Número de habitantes programados</t>
  </si>
  <si>
    <t>2.5.1.2</t>
  </si>
  <si>
    <t>2.5.1.2 Concientizar a los pequeños de los problemas
ambientales y mostrarse sensibles ante ellos</t>
  </si>
  <si>
    <t>Porcentaje de pláticas de sensibilización a infantes en temas ambientales realizadas</t>
  </si>
  <si>
    <t>Conocer el porcentaje de platicass de concientización ambiental destinados a la población infantil realizados en el periodo</t>
  </si>
  <si>
    <t>Número de pláticas de sensibilización a infantes en temas ambientales realizadas</t>
  </si>
  <si>
    <t>(Número de pláticas de sensibilización a infantes en temas ambientales realizadas/Número de pláticas de sensibilización a infantes en temas ambientales programadas)*100</t>
  </si>
  <si>
    <t>Registro de talleres de concientización ambiental a infantes y listas de asistencia por la Dirección General de Ecología y Protección al Medio Ambiente</t>
  </si>
  <si>
    <t>Los padres de familia de los menores apoyan las estrategias de educación ambiental dirigida a sus hijos</t>
  </si>
  <si>
    <t>Número de pláticas de sensibilización a infantes en temas ambientales programadas</t>
  </si>
  <si>
    <t>2.5.1.3</t>
  </si>
  <si>
    <t>2.5.1.3 Fomentar interés en la participación y mejora del medio.</t>
  </si>
  <si>
    <t>Porcentaje de personas que partcipan en campañas para mejorar el medio ambiente</t>
  </si>
  <si>
    <t>Conocer el porcentaje de personas que participan en campañas para mejorar el medio ambiente.</t>
  </si>
  <si>
    <t>Número de personas que participan en campañas para mejorar el medio ambiente</t>
  </si>
  <si>
    <t>(Número de personas que participan en campañas para mejorar el medio ambiente/Número de personas interesadas en las campañas)*100</t>
  </si>
  <si>
    <t>Registro de Acciones del programa de cuidado del medio ambiente por la Dirección General de Ecología y Protección al Medio Ambiente</t>
  </si>
  <si>
    <t>La ciudadanía se interesa y participa en las acciones implementadas para el cuidado del medio ambiente del municipio</t>
  </si>
  <si>
    <t>Número de personas interesadas en las campañas</t>
  </si>
  <si>
    <t xml:space="preserve">2.5.1.4 </t>
  </si>
  <si>
    <t>2.5.1.4 Fortalecer el programa de educación ambiental</t>
  </si>
  <si>
    <t>Porcentaje de escuelas participantes en el programa de educación ambiental</t>
  </si>
  <si>
    <t>Conocer el porcentaje de escuelas participantes en el programa de educación ambiental</t>
  </si>
  <si>
    <t>Número escuelas participantes en el programa de educación ambiental</t>
  </si>
  <si>
    <t>(Número escuelas participantes en el programa de educación ambiental/Total de escuelas en el municipio)*100</t>
  </si>
  <si>
    <t>Registro de escuelas registradas en el programa de educación ambiental por la Dirección General de Ecología y Protección al Medio Ambiente</t>
  </si>
  <si>
    <t xml:space="preserve">Las escuelas del municipio participan en los programas de educación ambiental </t>
  </si>
  <si>
    <t>Total de escuelas en el municipio</t>
  </si>
  <si>
    <t xml:space="preserve">2.5.2.1 </t>
  </si>
  <si>
    <t xml:space="preserve">2.5.2.1 Recuperar áreas degradadas y aumentar la forestación y reforestación. </t>
  </si>
  <si>
    <t>Porrcentaje de áreas ecológicas recuperadas en el municipio</t>
  </si>
  <si>
    <t>Conocer la proporción de áreas ecológicas recuperadas en el municipio</t>
  </si>
  <si>
    <t>Metros cuadradados de áreas ecológicas recuperadas en el municipio</t>
  </si>
  <si>
    <t>(Metros cuadradados de áreas ecológicas recuperadas en el municipio/Metros cuadrados de áreas ecológicas degradadas en el municipio)*100</t>
  </si>
  <si>
    <t>Registro de áreas ecológicas por la Dirección General de Ecología y Protección al Medio Ambiente</t>
  </si>
  <si>
    <t>El gobierno municipal recupera áreas ecológicas con el mantnimiento y conservación de las mismas</t>
  </si>
  <si>
    <t>Metros cuadrados de áreas ecológicas degradadas en el municipio</t>
  </si>
  <si>
    <t>2.5.2.2</t>
  </si>
  <si>
    <t>2.5.2.2 Elaboración de Programan de rdenamiento Ecológico Territorial (POET) en congruencia con el Plan Director de Desarrollo Urbano.</t>
  </si>
  <si>
    <t>Porcentaje de acciones concluidas
para la elaboración del Programa de
Reordenamiento Territorial (POET</t>
  </si>
  <si>
    <t>Conocer el porcentaje de acciones concluidas para la elaboración del Programa de Reordenamiento Territorial (POET</t>
  </si>
  <si>
    <t>Número de acciones concluidas para
la elaboración del Programa de
Reordenamiento Territorial (POET)</t>
  </si>
  <si>
    <t>acciones</t>
  </si>
  <si>
    <t>(Número de acciones concluidas para la
elaboración del Programa de Reordenamiento Territorial (POET)/Número de acciones programadas para la elaboración
del Programa de Reordenamiento Territorial (POET))*100</t>
  </si>
  <si>
    <t>Número de acciones ´programadas para la
elaboración del Programa de Reordenamiento Territorial (POET)</t>
  </si>
  <si>
    <t>2.5.2.3</t>
  </si>
  <si>
    <t>2.5.2.3 Atención de las denuncias ambientales
realizadas por la ciudadanía.</t>
  </si>
  <si>
    <t>Porcentaje de denuncias ambientales atendidas en el periodo</t>
  </si>
  <si>
    <t xml:space="preserve">Conocer el porcentake de denuncias ambientales </t>
  </si>
  <si>
    <t xml:space="preserve">Número de denuncias ambientales atendidas </t>
  </si>
  <si>
    <t>(Número de denuncias ambientales atendidas /Número de denuncias ambientales recibidas)*100</t>
  </si>
  <si>
    <t>Registro de denuncias ambientales por la Dirección General de Ecología y Protección al Medio Ambiente</t>
  </si>
  <si>
    <t xml:space="preserve">La ciudadanía tiene cultura de denuncia ambiental </t>
  </si>
  <si>
    <t>Número de denuncias ambientales recibidas</t>
  </si>
  <si>
    <t xml:space="preserve">2.5.2.4 </t>
  </si>
  <si>
    <t>2.5.2.4 Valoración a las solicitudes de tala y/o poda de árboles cuando exista riesgo físico, a la vivienda y afectación a la infraestructura  idrosanitaria y otros servicios públicos</t>
  </si>
  <si>
    <t>Porcentaje de solicitudes de tala y/o poda de árboles atendidas</t>
  </si>
  <si>
    <t>Conocer el porcentaje de solicitudes de tala y/o poda de árboles atendidas en el periodo</t>
  </si>
  <si>
    <t>Número de solicitudes de tala y/o poda de árboles atendidas</t>
  </si>
  <si>
    <t>(Número de solicitudes de tala y/o poda de árboles atendidas/Número de solicitudes de tala y/o  de árboles recibidas)*100</t>
  </si>
  <si>
    <t>Registro de solicitudes de tala y/o poda de árboles por la Dirección General de Ecología y Protección al Medio Ambiente</t>
  </si>
  <si>
    <t>El gobierno municipal atiende las solicitudes de la ciudadanía para evitar riesgos a su integridad o vivienda</t>
  </si>
  <si>
    <t>Número de solicitudes de tala y/o  de árboles recibidas</t>
  </si>
  <si>
    <t>Vida submarina</t>
  </si>
  <si>
    <t>2.5.3.1</t>
  </si>
  <si>
    <t>2.5.3.1 Limpieza subacuática en lechos marinos.</t>
  </si>
  <si>
    <t>Porcentaje de playas atendidas con el servicio de limpieza subacuática</t>
  </si>
  <si>
    <t>Conocer el porcentaje de playas que fueron atendidas con el servicio de limpieza subacuática</t>
  </si>
  <si>
    <t>Número de playas atendidas con el servicio de limpieza subacuática</t>
  </si>
  <si>
    <t>Playas</t>
  </si>
  <si>
    <t>(Número de playas atendidas con el servicio de limpieza subacuática/Total de playas en el municipio)*100</t>
  </si>
  <si>
    <t>Registro de playas atendidas por la Dirección General de Ecología y Protección al Medio Ambiente</t>
  </si>
  <si>
    <t xml:space="preserve">La ciudadanía mantiene limpias las playas y lagunas </t>
  </si>
  <si>
    <t>Total de playas en el municipio</t>
  </si>
  <si>
    <t xml:space="preserve">2.5.3.2 </t>
  </si>
  <si>
    <t>2.5.3.2 Mantener certificadas las playas con distintivo
“Blue Flag” y promover la certificación de más playas.</t>
  </si>
  <si>
    <t>Porcentaje de playas certificadas con el distintivo Blue Flag</t>
  </si>
  <si>
    <t>Conocer el porcentaje de playas certificadas con el distintivo Blue Flag en el municipio</t>
  </si>
  <si>
    <t>Número de playas certificadas con el distintivo Blue Flag</t>
  </si>
  <si>
    <t>(Número de playas certificadas con el distintivo Blue Flag/Total de playas en el municipio)*100</t>
  </si>
  <si>
    <t>6 playas cettificadas en 2021</t>
  </si>
  <si>
    <t>Registro de playas certificadas por la Dirección General de Ecología y Protección al Medio Ambiente</t>
  </si>
  <si>
    <t>El municipio mantiene sus playas certificadas al cumplir con la norma sanitaria de las mismas</t>
  </si>
  <si>
    <t>Producción y consumo responsables</t>
  </si>
  <si>
    <t>2.5.4.1</t>
  </si>
  <si>
    <t>2.5.4.1 Rehabilitación de plantas tratadoras de aguas residuales.</t>
  </si>
  <si>
    <t>Dirección General de CAPAMA</t>
  </si>
  <si>
    <t>1 Programa de rehabilitación</t>
  </si>
  <si>
    <t>Porcentaje  de plantas tratadoras de aguas residuales rehabilitadas</t>
  </si>
  <si>
    <t>Conocer el porcentaje de plantas tratadoras de aguas residuales rehabilitadas en el periodo</t>
  </si>
  <si>
    <t>Número de plantas tratadoras de aguas residuales rehabilitadas</t>
  </si>
  <si>
    <t>Plantas tratadoras</t>
  </si>
  <si>
    <t>(Número de plantas tratadoras de aguas residuales rehabilitadas/Número de plantas tratadoras de aguas residuales existentes)*100</t>
  </si>
  <si>
    <t>6 plantas  (2021)</t>
  </si>
  <si>
    <t>Registro de proyectos de rehabilitación de PTAR's por la Dirección General de CAPAMA</t>
  </si>
  <si>
    <t>El municipio mantiene activas las plantas tratadoras de aguas residuales</t>
  </si>
  <si>
    <t>Número de plantas tratadoras de aguas residuales existentes</t>
  </si>
  <si>
    <t>Registro de PTAR's en el municipio</t>
  </si>
  <si>
    <t xml:space="preserve">2.5.4.2 </t>
  </si>
  <si>
    <t>2.5.4.2 Cumplir con la normatividad vigente en la
calidad de la disposición final de los residuos sólidos.</t>
  </si>
  <si>
    <t>Coordinación General de Servicios Públicos Municipales</t>
  </si>
  <si>
    <t>Calidad del sitio de la disposición final de los residuos sólidos en el municipio</t>
  </si>
  <si>
    <t xml:space="preserve">Clasificar la calidad de la infraestructura y sitio del lugar donde se disponen los residuos sólidos, donde según puntaje obtenido se clasifica como:
Bueno = Cumple con los 10 puntos requeridos.
Aceptable = Cumple con entre 9 y 7 puntos de los 10 requeridos.
Deficiente = Cumple con entre 5 y 6 puntos de los 10 requeridos.
Malo: Cumple con 4 o menos de los puntos de los 10 requeridos.
</t>
  </si>
  <si>
    <t>Calidad</t>
  </si>
  <si>
    <t>El relleno cumple con el punto 7.1 de la NOM-083-2003 relativo a que el relleno debe contar con una barrera geológica natural o equivalente a un espesor de un metro y un coeficiente de conductividad hidráulica de al menos 1x10 cm/seg sobre una zona destinada al establecimiento de las celdas de disposición final, o bien, garantizarla con un sistema de impermeabilización equivalente.</t>
  </si>
  <si>
    <t>SI/NO</t>
  </si>
  <si>
    <t>Sumatoria de puntos de acuerdo a la normatividad</t>
  </si>
  <si>
    <t>10 puntos</t>
  </si>
  <si>
    <t>Dirección de Saneamiento Básico de la Coordinación General de Servicios Públicos Municipales</t>
  </si>
  <si>
    <t>El municipio cumple con la normatividad en la disposición final de los RSU</t>
  </si>
  <si>
    <t>El relleno cumple con el punto 7.2 de la NOM-083-2003 relativo a que se garantiza la extracción, captación, conducción y control del biogás generado en el sitio de disposición final.</t>
  </si>
  <si>
    <t>El relleno cumple con el punto 7.3 de la NOM-083-2003 que indica que debe construirse un sistema que garantice la captación y extracción del lixiviado generado en el sitio de disposición final.</t>
  </si>
  <si>
    <t>El relleno cumple con el punto 7.4 de la NOM-083-2003 que indica que debe existir un drenaje pluvial para el desvío de escurrimientos pluviales y el desalojo del agua de lluvia, minimizando de esta forma su infiltración a las celdas</t>
  </si>
  <si>
    <t>El relleno cumple con el punto 7.7 de la NOM-083-2003 el cual indica que se debe controlar la dispersión de materiales ligeros, la fauna nociva y la infiltración pluvial. Además los residuos deben ser cubiertos en forma continua y dentro de un lapso menor a 24 horas posteriores a su depósito</t>
  </si>
  <si>
    <t>El relleno cumple con las especificaciones citadas en los puntos del 6.1.1 al 6.1.7 de la NOM-083-2003, referidas a las restricciones para la ubicación del sitio</t>
  </si>
  <si>
    <t>El relleno posee los estudios geológicos (punto 6.2.1) e hidrológicos (punto 6.2.2) que marca la NOM-083-2003.</t>
  </si>
  <si>
    <t>El relleno posee los estudios topográfico, geotécnico y de evaluación geológica definidos en el punto 6.3 (incisos a, b y c, respectivamente) que marca la NOM-083-2003</t>
  </si>
  <si>
    <t xml:space="preserve">El terreno donde se ubica el relleno sanitario no presenta ningún problema legal respecto a la propiedad del mismo </t>
  </si>
  <si>
    <t xml:space="preserve">2.5.4.3 </t>
  </si>
  <si>
    <t>2.5.4.3 Llevar a cabo programas de reciclaje de
residuos sólidos.</t>
  </si>
  <si>
    <t>Porcentaje de toneladas de residuos sólidos reciclados en el periodo</t>
  </si>
  <si>
    <t>Conocer la proporción de toneladas de residuos sólidos reciclados en el periodo</t>
  </si>
  <si>
    <t>Toneladas de residuos sólidos reciclados en el periodo</t>
  </si>
  <si>
    <t>(Toneladas de residuos sólidos reciclados/Toneladas de residuos sólidos recolectados en el período)*100</t>
  </si>
  <si>
    <t>Registro de toneladas de RSU por la Dirección de Saneamiento Básico de la Coordinación General de Servicios Públicos Municipales</t>
  </si>
  <si>
    <t>La ciudadanía participa en los programas de reciclaje de residuos sólidos</t>
  </si>
  <si>
    <t>Toneladas de residuos sólidos recolectados en el período</t>
  </si>
  <si>
    <t xml:space="preserve">2.5.4.4 </t>
  </si>
  <si>
    <t>2.5.4.4 Elaboración de compostas.</t>
  </si>
  <si>
    <t xml:space="preserve">Porcentaje de residuos orgánicos utilizados para la elaboración de compostas </t>
  </si>
  <si>
    <t>Conocer el porcentaje de residuos sólidos orgánicos utilizados para la elaboración de compostas</t>
  </si>
  <si>
    <t xml:space="preserve">Toneladas de residuos orgánicos utilizados para la elaboración de compostas </t>
  </si>
  <si>
    <t>(Toneladas de residuos orgánicos utilizados para la elaboración de compostas /Toneladas de residuos orgánicos recolectados)*100</t>
  </si>
  <si>
    <t>La ciudadanía reduce la cantidad de materia orgánica que va a los vertederos con la elaboración de compostas y contribuye en el cuidado del medio ambiente</t>
  </si>
  <si>
    <t>Toneladas de residuos orgánicos recolectados</t>
  </si>
  <si>
    <t>2.5.4.5</t>
  </si>
  <si>
    <t>2.5.4.5 Implementar Programas de certificación y
verificación de empresas para que cumplan con la normatividad ambiental.</t>
  </si>
  <si>
    <t>Porcentaje
de empresas
certificadas por el
cumplimiento en la
normatividad del
cuidado ambiental</t>
  </si>
  <si>
    <t>Número de
empresas
certificadas por el
cumplimiento en la
normatividad del
cuidado ambiental</t>
  </si>
  <si>
    <t>empresas</t>
  </si>
  <si>
    <t>Número de empresas certificadas por el
cumplimiento en la normatividad del cuidado ambiental/Número de
empresas verificadas por el cumplimiento en la normatividad del cuidado
ambiental)*100</t>
  </si>
  <si>
    <t>Número de empresas verificadas
por el cumplimiento en la
normatividad del cuidado
ambiental</t>
  </si>
  <si>
    <t>2.6 Igualdad de género</t>
  </si>
  <si>
    <t>Igualdad de género</t>
  </si>
  <si>
    <t>2.6.1.1</t>
  </si>
  <si>
    <t>2.6.1.1 Uso de un lenguaje inclusivo en todas las comunicaciones y materiales producidos por la administración pública municipal (incluida la actualización y armonización normativa).</t>
  </si>
  <si>
    <t xml:space="preserve">Instituto Municipal de la Mujer </t>
  </si>
  <si>
    <t>6 acciones</t>
  </si>
  <si>
    <t>Porcentaje de cursos y talleres de lenguaje inclusivo en la administración pública realizados</t>
  </si>
  <si>
    <t>Conocer el porcentaje de cursos y talleres de lenguaje inclusivo en la administración pública realizados en el periodo</t>
  </si>
  <si>
    <t>Número de cursos y talleres de lenguaje incluisvo en la administración pública realizados</t>
  </si>
  <si>
    <t>Cursos/talleres</t>
  </si>
  <si>
    <t>(Número de cursos y talleres de lenguaje incluisvo en la administración pública realizados/Número de cursos y talleres de lenguaje incluisvo en la administración pública programados)*100</t>
  </si>
  <si>
    <t>1 taller virtual de lenguaje incluyente y no sexista en 2021</t>
  </si>
  <si>
    <t>Registro de cursos y talleres en el tema de lenguaje incluyente y no sexista en la administración pública por el Instituto Municipal de la Mujer</t>
  </si>
  <si>
    <t xml:space="preserve">Los funcionarios públicos se capacitan y aplican los conocimientos adquiridos en sus actividades diarias con lenguaje inclusivo </t>
  </si>
  <si>
    <t>Número de cursos y talleres de lenguaje incluisvo en la administración pública programados</t>
  </si>
  <si>
    <t>14 talleres</t>
  </si>
  <si>
    <t>2 taller virtual de lenguaje incluyente y no sexista en 2021</t>
  </si>
  <si>
    <t>2.6.1.2</t>
  </si>
  <si>
    <t xml:space="preserve">2.6.1.2 Diagnósticos y/o Análisis de género (condición y posición) en la operatividad de las áreas de la administración pública municipal. </t>
  </si>
  <si>
    <t>1 Diagnostico</t>
  </si>
  <si>
    <t>Porcentaje de diagnósticos de análisis de género realizados en las dependencias municipales</t>
  </si>
  <si>
    <t>Conocer el porentaje de diagnósticos de análisis de género realizados en las dependencias municipales</t>
  </si>
  <si>
    <t>Número de diagnósticos de análisis de género realizados en las dependencias municipales</t>
  </si>
  <si>
    <t>(Número de diagnósticos de análisis de género realizados en las dependencias municipales/Total de dependencias municipales)*100</t>
  </si>
  <si>
    <t>Registro de diagnósticos aplicados a las dependencias municipales por el Instituto Municipal de la Mujer</t>
  </si>
  <si>
    <t xml:space="preserve">Se realizan diagnósticos de género en las dependencias municipales </t>
  </si>
  <si>
    <t>6. Programa integral para la disminución de la violencia de género</t>
  </si>
  <si>
    <t>Total de dependencias municipales</t>
  </si>
  <si>
    <t>Registro de la Dirección de Recursos Humanos</t>
  </si>
  <si>
    <t xml:space="preserve">2.6.1.3 </t>
  </si>
  <si>
    <t xml:space="preserve">2.6.1.3 Garantizar la atención de la Alerta de Violencia de Género, por medio del funcionamiento óptimo de los Sistemas Municipales de Prevención y Atención de la Violencia y de Igualdad entre Mujeres y Hombres.  </t>
  </si>
  <si>
    <t>12 sesiones</t>
  </si>
  <si>
    <t>Total de sesiones  ordinarias y extraordinarias realizadas por el Sistema Municipal de Prevención y Atención de la Violencia y de Igualdad entre Mujeres y Hombres</t>
  </si>
  <si>
    <t>Conocer el número de sesiones realizadas por el Sistema Municipal de Prevención y Atención de la Violencia y de Igualdad entre Mujeres y Hombres durante el periodo evaluado</t>
  </si>
  <si>
    <t>Número de sesiones ordinarias realizadas por el Sistema Municipal de Prevención y Atención de la Violencia y de Igualdad entre Mujeres y Hombres</t>
  </si>
  <si>
    <t>sesiones</t>
  </si>
  <si>
    <t>Número de sesiones ordinarias realizadas por el Sistema Municipal de Prevención y Atención de la Violencia y de Igualdad entre Mujeres y Hombres+Número de sesiones extraordinarias realizadas por el Sistema Municipal de Prevención y Atención de la Violencia y de Igualdad entre Mujeres y Hombres</t>
  </si>
  <si>
    <t>6 sesiones ordinarias y 8 extrardinarias (2018-2021)</t>
  </si>
  <si>
    <t>Registro de sesiones ordinarias y extraordinarias de la SMPASE por el Instituto Municipal de la Mujer</t>
  </si>
  <si>
    <t>El municipio cuenta con un Sistema  Municipal de Prevención y Atención de la Violencia y de Igualdad entre Mujeres y Hombres para mejorar el diseño e implementación de políticas y programas públicos en materia de equidad de género y erradicación de la violencia contra las mujeres</t>
  </si>
  <si>
    <t>Número de sesiones extraordinarias realizadas por el Sistema Municipal de Prevención y Atención de la Violencia y de Igualdad entre Mujeres y Hombres</t>
  </si>
  <si>
    <t>2.6.1.4</t>
  </si>
  <si>
    <t>2.6.1.4 Reinicio de operación de alberge temporal de acuerdo a normatividad para convertirse en casa de emergencia. (NOM217-SE-2020)</t>
  </si>
  <si>
    <t>1 Albergue Funcionando</t>
  </si>
  <si>
    <t xml:space="preserve">Total de asesorías otorgadas a mujeres víctimas de violencia familiar </t>
  </si>
  <si>
    <t>Conocer el número de asesorías jurídicas y psicológicas otorgadas a mujeres victimas de la violencia familiar</t>
  </si>
  <si>
    <t>Asesorías</t>
  </si>
  <si>
    <t>Total de asesorías jurídicas a mujeres víctimas de violencia familiar</t>
  </si>
  <si>
    <t>Total de asesorías jurídicas a mujeres víctimas de violencia familiar+Total de asesorías psicológica a mujeres víctimas de violencia familiar</t>
  </si>
  <si>
    <t>32 asesorías en 2021</t>
  </si>
  <si>
    <t>Registro de asesorías jurídicas y psicológicas a través del albergue temporal por el Instituto Municipal de la Mujer</t>
  </si>
  <si>
    <t>Las mujeres del municipio tienen cultura de denuncia ante situaciones de violencia familiar</t>
  </si>
  <si>
    <t>Total de asesorías psicológica a mujeres víctimas de violencia familiar</t>
  </si>
  <si>
    <t>2.6.1.5</t>
  </si>
  <si>
    <t>2.6.1.5 Acciones específicas con perspectiva de género y/o afirmativas como eje transversal en todas las áreas de la administración pública municipal.</t>
  </si>
  <si>
    <t>15 Dependencias trianual</t>
  </si>
  <si>
    <t xml:space="preserve">Porcentaje de dependencias municipales que aplican acciones con perspectiva de género </t>
  </si>
  <si>
    <t>Conocer la proporción de dependencias municipales que aplican acciones de perspectiva de género en el periodo</t>
  </si>
  <si>
    <t xml:space="preserve">Dependencias municipales que aplican acciones con perspectiva de género </t>
  </si>
  <si>
    <t>(Dependencias municipales que aplican acciones con perspectiva de género/Total de dependencias municipales)*100</t>
  </si>
  <si>
    <t xml:space="preserve">Registro por el Instituto Municipal de la Mujer de las acciones de perspectiva de género realizadas por las dependencias municipales </t>
  </si>
  <si>
    <t>Los programas municipales están vinculados al eje transversal con perspectiva de género</t>
  </si>
  <si>
    <t>Registro de Dependencias por la Dirección de Recursos Humanos</t>
  </si>
  <si>
    <t>2.6.1.6</t>
  </si>
  <si>
    <t>2.6.1.6 Fortalecimiento de transversalidad de la perspectiva de género en la administración pública municipal. (Norma EC0779)</t>
  </si>
  <si>
    <t>15 Empleados municipales certificados en cada dependencia trianual</t>
  </si>
  <si>
    <t>Porcentaje de empleados municipales certificados en el tema de fortalecimiento de transversalidad de la perspectiva de género</t>
  </si>
  <si>
    <t>Conocer la proporción de empleados municipales certificados en el tema de fortalecimiento de transversalidad de la perspectiva de género</t>
  </si>
  <si>
    <t>Número de empleados municipales  certificados en el tema de fortalecimiento de transversalidad de la perspectiva de género</t>
  </si>
  <si>
    <t>(Número de empleados municipales  certificados en el tema de fortalecimiento de transversalidad de la perspectiva de género/Número de empleados municipales que participan en el proceso de certificación de perspectiva de género)*100</t>
  </si>
  <si>
    <t>4 empleados municipales certificados</t>
  </si>
  <si>
    <t>Registro de empleados certificados en perspectiva de género por el Instituto Municipal de la Mujer</t>
  </si>
  <si>
    <t xml:space="preserve">Los servidores públicos se capacitan en el tema de transversalidad de la perspectiva de género y aplican sus conocimientos en la implementación de sus programas </t>
  </si>
  <si>
    <t>Número de empleados municipales que participan en el proceso de certificación de perspectiva de género</t>
  </si>
  <si>
    <t>2.6.1.7</t>
  </si>
  <si>
    <t xml:space="preserve">2.6.1.7 Sensibilización, formación continua y/o profesionalización en igualdad género y prevención de violencia en las áreas de prevención y atención a la violencia contra las mujeres. </t>
  </si>
  <si>
    <t>60 personas capacitadas de áreas de prevención y atención a la violencia contra las Mujeres</t>
  </si>
  <si>
    <t>Porcentaje de empleados del Instituto Municipal de la Mujer capacitados en el tema de igualdad de género, prevención de la violencia y atención a la violencia contra las mujeres</t>
  </si>
  <si>
    <t>Conocer la proporción de empleados del Instituto Municipal de la Mujer capacitados en el tema de igualdad de género, prevención de la violencia y atención a la violencia contra las mujeres en el periodo</t>
  </si>
  <si>
    <t>Empleados del Instituto Municipal de la Mujer capacitados en el tema de igualdad de género, prevención de la violencia y atención a la violencia contra las mujeres</t>
  </si>
  <si>
    <t>(Empleados del Instituto Municipal de la Mujer capacitados en el tema de igualdad de género, prevención de la violencia y atención a la violencia contra las mujeres/Total de empleados del Instituto Municipal de la Mujer *100</t>
  </si>
  <si>
    <t xml:space="preserve">Registro de capacitaciones y listas de asistencia del Instituto Municipal de la Mujer </t>
  </si>
  <si>
    <t>Los servidores públicos se capacitan y aplican sus conocimeintos en el tema de igualdad de género, prevención de la violencia y atención a la violencia contra las mujeres</t>
  </si>
  <si>
    <t xml:space="preserve">Total de empleados del Instituto Municipal de la Mujer </t>
  </si>
  <si>
    <t>Registro de empleados de la Coordinación Administrativa del IMMUJER</t>
  </si>
  <si>
    <t>2.6.1.8</t>
  </si>
  <si>
    <t xml:space="preserve">2.6.1.8 Diseño de indicadores de proceso, de resultado y estratégicos desde la perspectiva de género, además de análisis de datos desagregados por sexo. </t>
  </si>
  <si>
    <t xml:space="preserve">10 Indicadores con perspectiva de género </t>
  </si>
  <si>
    <t>Total de indicadores de proceso, de resultado y estratégicos con perspectiva de género elaborados</t>
  </si>
  <si>
    <t>Conocer el número de indicadores con perspectiva de género elaborados en el periodo evaluado</t>
  </si>
  <si>
    <t xml:space="preserve">Indicadores </t>
  </si>
  <si>
    <t>Número de indicadores de proceso con perspectiva de género realizados</t>
  </si>
  <si>
    <t>Indicadores</t>
  </si>
  <si>
    <t>Número de indicadores de proceso con perspectiva de género realizados+Número de indicadores de resultado con perspectiva de género realizados</t>
  </si>
  <si>
    <t>Registro de indicadores por el Instituto Municipal de la Mujer</t>
  </si>
  <si>
    <t>Se toman decisiones y se da seguimiento a los indicdores implementados para medir el desempeño de los programas de violencia e igualdad de género</t>
  </si>
  <si>
    <t>Número de indicadores de resultado con perspectiva de género realizados</t>
  </si>
  <si>
    <t>2.7 Grupos vulnerables</t>
  </si>
  <si>
    <t>Fin de la pobreza</t>
  </si>
  <si>
    <t>2.7.1.1</t>
  </si>
  <si>
    <t>2.7.1.1 Fortalecer los comedores comunitarios.</t>
  </si>
  <si>
    <t>12 comedores comunitarios</t>
  </si>
  <si>
    <t>Porcentaje de comedores comunitarios rehabilitados</t>
  </si>
  <si>
    <t>Conocer el porcentaje de comedores comunitarios rehabilitados en el periodo</t>
  </si>
  <si>
    <t>Número de comedores comunitarios rehabilitados</t>
  </si>
  <si>
    <t>Comedores comunitarios</t>
  </si>
  <si>
    <t>(Número de comedores comunitarios rehabilitados/Número de comedores comunitarios en funcionamiento en el municipio)*100</t>
  </si>
  <si>
    <t>Registro de proyectos DIF Acapulco</t>
  </si>
  <si>
    <t>El gobierno municipal destina recursos para el mantenimiento de los comedores comunitarios</t>
  </si>
  <si>
    <t>Número de comedores comunitarios en funcionamiento en el municipio</t>
  </si>
  <si>
    <t>Registro de comedores comunitarios a cargo del  DIF Acapulco</t>
  </si>
  <si>
    <t xml:space="preserve">2.7.1.2 </t>
  </si>
  <si>
    <t>2.7.1.2  Contribuir en la economía familiar a través de la entrega de despensas.</t>
  </si>
  <si>
    <t>36 mil despenseas</t>
  </si>
  <si>
    <t>Porcentaje de despensas entregadas en el periodo</t>
  </si>
  <si>
    <t>Conocer la proporción de despensas otorgadas en el periodo</t>
  </si>
  <si>
    <t>Número de despensas otorgadas</t>
  </si>
  <si>
    <t>despensas</t>
  </si>
  <si>
    <t>(Número de despensas otorgadass/Número de despensas programadas)*100</t>
  </si>
  <si>
    <t>Padrón del programa de despensas a familias vulnerables por el DIF Acapulco y Secretaría de Bienestar y Desarrollo Comunitario</t>
  </si>
  <si>
    <t>El gobierno municipal otorga despensas a familias vulnerables</t>
  </si>
  <si>
    <t>7. Atención integral a grupos vulnerables</t>
  </si>
  <si>
    <t>36,000 Despensas</t>
  </si>
  <si>
    <t>Porcentaje de familias vulnerables beneficiadas con el programa de despensas</t>
  </si>
  <si>
    <t>Número de despensas programadas</t>
  </si>
  <si>
    <t>2.7.1.3</t>
  </si>
  <si>
    <t>2.7.1.3  Análisis de viabilidad para creación del albergue-comedor para migrantes indígenas.</t>
  </si>
  <si>
    <t>Secretaría de Bienestar y Desarrollo Comunitario/Secretaría de Desarrollo Urbano y Obras Públicas</t>
  </si>
  <si>
    <t>1 Diagnóstico       3 etapas</t>
  </si>
  <si>
    <t>Porcentaje de etapas cumplidas para el proyecto de albergue-comedor para  migrantes indígenas</t>
  </si>
  <si>
    <t>Conocer el porcentaje de etapas cumplidas para la elaboración del proyecto de albergue-comedor para migrantes indigenas en el municipio</t>
  </si>
  <si>
    <t>Número de etapas cumplidas para el proyecto de albergue-comedor para  migrantes indígenas</t>
  </si>
  <si>
    <t>(Número de etapas cumplidas para el proyecto de albergue-comedor para  migrantes indígenas/Número de etapas programadas para el proyecto de albergue-comedor para  migrantes indígenas)*100</t>
  </si>
  <si>
    <t>Registro de proyectos de la Secretaría de Bienestar y Desarrollo Comunitario y de la Secretaría de Desarrollo Urbano y Obras Públicas</t>
  </si>
  <si>
    <t>El gobierno municipal destina recursos para llevar a cabo el proyecto albergue-comedor para migrantes indígenas</t>
  </si>
  <si>
    <t>1 Diagnóstico</t>
  </si>
  <si>
    <t>Número de etapas programadas para el proyecto de albergue-comedor para  migrantes indígenas</t>
  </si>
  <si>
    <t xml:space="preserve">2.7.1.4 </t>
  </si>
  <si>
    <t>2.7.1.4 Creación de un centro de acopio de ropa, medicamentos, para migrantes indígenas.</t>
  </si>
  <si>
    <t xml:space="preserve">1 Centro de acopio </t>
  </si>
  <si>
    <t>Porcentaje de etapas cumplidas para el proyecto de creación de un centro de acopio</t>
  </si>
  <si>
    <t>Conocer el porcentaje de etapas cumplidas para la elaboración del proyecto creación de un centro de acopio en el municipio</t>
  </si>
  <si>
    <t>Número de etapas cumplidas para el proyecto de creación de un centro de acopio</t>
  </si>
  <si>
    <t>(Número de etapas cumplidas para el proyecto de creación de un centro de acopio/Número de etapas programadas para el proyecto de creación de un centro de acopio)*100</t>
  </si>
  <si>
    <t>El gobierno municipal gestiona espacios para la creación de centros de acopio para migrantes indígenas</t>
  </si>
  <si>
    <t>Número de etapas programadas para el proyecto de creación de un centro de acopio</t>
  </si>
  <si>
    <t xml:space="preserve">2.7.2.1 </t>
  </si>
  <si>
    <t xml:space="preserve">2.7.2.1 Mantener y operar el albergue temporal para dar atención a grupos vulnerables y víctimas de la violencia. </t>
  </si>
  <si>
    <t>Variación de personas vulnerables y víctimas de la violencia atendidas en el albergue temporal</t>
  </si>
  <si>
    <t>Mide el incremento y decremento de las personas vulnerables víctimas de la violencia atendidas en el albergue temporal</t>
  </si>
  <si>
    <t>Número de personas vulnerables y víctimas de la violencia atendidas en el albergue temporal en el periodo evaluado</t>
  </si>
  <si>
    <t>((Número de personas vulnerables y víctimas de la violencia atendidas en el albergue temporal en el periodo evaluado-Número de personas vulnerables y víctimas de la violencia atendidas en el albergue temporal en el periodo anterior al evaluado)/Número de personas vulnerables y víctimas de la violencia atendidas en el albergue temporal en el periodo anterior al evaluado)*100</t>
  </si>
  <si>
    <t>Registro de personas atendidas en el albergue temporal</t>
  </si>
  <si>
    <t>El albergue temporal opera activamente las 24 horas para atender a personas víctimas de la violencia</t>
  </si>
  <si>
    <t>Número de personas vulnerables y víctimas de la violencia atendidas en el albergue temporal en el periodo anterior al evaluado</t>
  </si>
  <si>
    <t>2.7.2.2</t>
  </si>
  <si>
    <t>2.7.2.2 Mantener y operar la Villa de las niñas y los niños.</t>
  </si>
  <si>
    <t>100 niños y niñas atendidos</t>
  </si>
  <si>
    <t>Total de niños y niñas atendidos en las villas en el periodo evaluado</t>
  </si>
  <si>
    <t>Conocer el porcentaje de niños y niñas atendidos en las villas en el periodo evaluado</t>
  </si>
  <si>
    <t>Niños y niñas</t>
  </si>
  <si>
    <t>Total de niñas y niños atendidos en la villa</t>
  </si>
  <si>
    <t>Niñas</t>
  </si>
  <si>
    <t>(Total de niñas y niños atendidos en la villa/Metas programadas de atención de niñas y niños en el periodo)*100</t>
  </si>
  <si>
    <t>80 niños y niñas atendidos en 2021</t>
  </si>
  <si>
    <t>Padrón de niñas y niños en las Villas por el DIF Acapulco</t>
  </si>
  <si>
    <t xml:space="preserve">El DIF atiende a niños y niñas en situación de abandono </t>
  </si>
  <si>
    <t>Metas programadas de atención de niñas y niños en el periodo</t>
  </si>
  <si>
    <t>Niños</t>
  </si>
  <si>
    <t>2.7.3.1</t>
  </si>
  <si>
    <t>2.7.3.1 Llevar a cabo brigadas itinerantes acercando los servicios básicos a personas de escasos recursos de la zona urbana y rural del municipio.</t>
  </si>
  <si>
    <t>24 Brigadas de servicios generales</t>
  </si>
  <si>
    <t>Porcentaje de brigadas itinerantes con servicios generales realizadas</t>
  </si>
  <si>
    <t>Conocer el porcentaje de brigadas itinerantes con servicios generales realizadas en el periodo</t>
  </si>
  <si>
    <t>Número de brigadas itinerantes con servicios generales realizadas</t>
  </si>
  <si>
    <t>onocer</t>
  </si>
  <si>
    <t>(Número de brigadas itinerantes con servicios generales realizadas/Número de brigadas itinerantes con servicios generales programadas)*100</t>
  </si>
  <si>
    <t>17 brigadas médico-asistenciales</t>
  </si>
  <si>
    <t>Registro de brigadas médico- asistenciales por el DIF Acapulco</t>
  </si>
  <si>
    <t>La ciudadanía aprovecha los servicios ofrecidos por el gobierno municipal a través de sus brigadas itinerantes</t>
  </si>
  <si>
    <t>Número de brigadas itinerantes con servicios generales programadas</t>
  </si>
  <si>
    <t>2.7.4.1</t>
  </si>
  <si>
    <t xml:space="preserve">2.7.4.1 Dotar de aparatos funcionales a personas con discapacidad. </t>
  </si>
  <si>
    <t>1,000 aparatos funcionales</t>
  </si>
  <si>
    <t>Porcentaje de aparatos funcionales otorgados a personas con alguna discapacidad</t>
  </si>
  <si>
    <t>Conocer el porcentaaje de aparatos funcionales otorgados a personas del municipio con alguna discapacidad</t>
  </si>
  <si>
    <t>Número de aparatos funcionales otorgados a personas con alguna discapacidad</t>
  </si>
  <si>
    <t>Aparatos funcionales</t>
  </si>
  <si>
    <t>(Número de aparatos funcionales otorgados a personas con alguna discapacidad/Número de aparatos funcionales programados a personas con alguna discapacidad)*100</t>
  </si>
  <si>
    <t>2,162 aparatos funcionales en el 2021</t>
  </si>
  <si>
    <t>Registro de apoyos de aparatos funcionales por el DIF Acapulco</t>
  </si>
  <si>
    <t>La ciudadanía entrega documentación en forma para recibir el apoyo de aparatos funcionales</t>
  </si>
  <si>
    <t>3,000 aparatos funcionales</t>
  </si>
  <si>
    <t>Número de aparatos funcionales programados a personas con alguna discapacidad</t>
  </si>
  <si>
    <t>2.7.4.2</t>
  </si>
  <si>
    <t>2.7.4.2 Fortalecer el programa de apoyo a personas con discapacidad.</t>
  </si>
  <si>
    <t>Incrementar en 2.5% la cobertura de atención</t>
  </si>
  <si>
    <t>Porcentaje de personas con discapacidad beneficiados con apoyos económicos</t>
  </si>
  <si>
    <t>Conocer la proporción de personas con discapacidad que ha sido beneficiada con algún apoyo económico</t>
  </si>
  <si>
    <t>Número de personas con discapacidad beneficiados con apoyos económicos</t>
  </si>
  <si>
    <t>(Número de personas con discapacidad beneficiadas con apoyos económicos/Número de personas con discapacidad registradas en el municipio)*100</t>
  </si>
  <si>
    <t>Padrón de beneficiarios del programa de apoyo a personas con discapacidad por la Dirección de Atención a Grupos Vulnerables y Migrantes de la Secretaría de Bienestar y Desarrollo Comunitario</t>
  </si>
  <si>
    <t>El gobierno municipal otorga apoyos económicos a personas con discapacidad</t>
  </si>
  <si>
    <t>Número de personas con discapacidad registradas en el municipio</t>
  </si>
  <si>
    <t>2.7.4.3</t>
  </si>
  <si>
    <t xml:space="preserve">2.7.4.3 Llevar a cabo talleres de fomento al empleo para personas mayores de 18 años que presentan alguna  discapacidad  </t>
  </si>
  <si>
    <t>1 Programa: 1000 personas</t>
  </si>
  <si>
    <t xml:space="preserve">Porcentaje de personas mayores de 18 años que tienen mucha dificultad para el desempeño o realización de tareas en la vida cotidiana capacitadas </t>
  </si>
  <si>
    <t>Conocer la proporción de personaspersonas mayores de 18 años que tienen mucha dificultad para el desempeño o realización de tareas en la vida cotidiana que han sido capacitadas en el periodo evaluado</t>
  </si>
  <si>
    <t xml:space="preserve">Número de personas personas mayores de 18 años que tienen mucha dificultad para el desempeño o realización de tareas en la vida cotidiana capacitadas </t>
  </si>
  <si>
    <t>(Número de personas personas mayores de 18 años que tienen mucha dificultad para el desempeño o realización de tareas en la vida cotidiana capacitadas /Número de personas mayores de 18 años que tienen mucha dificultad para el desempeño o realización de tareas en la vida cotidiana capacitadas registradas en el padrón del programa PROAPDIS)*100</t>
  </si>
  <si>
    <t>Por definir</t>
  </si>
  <si>
    <t>Registro de cursos de capacitación de fomento al empleo a personas con discapacidad y listas de asistencia por la Dirección de Atención a Grupos Vulnerables y Migrantes de la Secretaría de Bienestar y Desarrollo Comunitario</t>
  </si>
  <si>
    <t xml:space="preserve">Las personas con discapacidad asisten a los talleres de fomento al empleo y aplican sus conocimientos </t>
  </si>
  <si>
    <t xml:space="preserve">Porcentaje de personas con discapacidad capacitadas </t>
  </si>
  <si>
    <t>Número de personas mayores de 18 años que tienen mucha dificultad para el desempeño o realización de tareas en la vida cotidiana capacitadas registradas en el padrón del programa PROAPDIS</t>
  </si>
  <si>
    <t>Padrón PROAPDIS</t>
  </si>
  <si>
    <t xml:space="preserve">2.7.4.4 </t>
  </si>
  <si>
    <t xml:space="preserve">2.7.4.4 Fortalecer con equipo y capacitación al personal del Centro para el Desarrollo Integral del Cerebro Humano (CEDICH) para ampliar la cobertura de atención. </t>
  </si>
  <si>
    <t>Porcentaje de empleados del CEDICH actualizados en su capacitación</t>
  </si>
  <si>
    <t>Conocer la proporción de empleados del CEDICH actualizados en su capacitación  en el periodo evaluado</t>
  </si>
  <si>
    <t>Número de empleados del CEDICH actualizados en su capacitación en el periodo</t>
  </si>
  <si>
    <t>(Número de empleados del CEDICH capacitados en el periodo/Número de empleados del CEDICH)*100</t>
  </si>
  <si>
    <t>Registro de cursos de capacitación al personal del CEDICH y listas de asistencia por el DIF Acapulco</t>
  </si>
  <si>
    <t xml:space="preserve">El CEDICH cuenta con personal capacitado </t>
  </si>
  <si>
    <t>Porcentaje de empleados del CEDICH capacitados</t>
  </si>
  <si>
    <t>Número de empleados del CEDICH</t>
  </si>
  <si>
    <t>Registro de personal del CEDICH por el DIF Acapulco</t>
  </si>
  <si>
    <t>2.7.5.1</t>
  </si>
  <si>
    <t>2.7.5.1 Sensibilización y formación en desarrollo de capacidades profesionales y técnicas, con énfasis en el uso de las Tics y la digitalización.</t>
  </si>
  <si>
    <t>Instituto Municipal de la Juventud</t>
  </si>
  <si>
    <t>Porcentaje de jóvenes capacitados en el uso de las Tics y la digitalización</t>
  </si>
  <si>
    <t>Conocel la proporción de jóvenes capacitados en el uso de las Tics y la digitalización en el periodo</t>
  </si>
  <si>
    <t>Número de jóvenes capacitados en el desarrollo de capacidades profesionales y técnicas, con énfasis en el uso de las Tics y la digitalización</t>
  </si>
  <si>
    <t>(Número de jóvenes capacitados en el desarrollo de capacidades profesionales y técnicas, con énfasis en el uso de las Tics y la digitalización/Número de jóvenes registrados en el programa)*100</t>
  </si>
  <si>
    <t>126 jóvenes</t>
  </si>
  <si>
    <t>Registro de curso de capacitacion "Uso de las TIC's y lista de asistencia por el Instituto Municipal de la Juventud</t>
  </si>
  <si>
    <t xml:space="preserve">Los jóvenes se sensibilizan en el tema de uso de las TIC's </t>
  </si>
  <si>
    <t>Número de jóvenes registrados en el programa</t>
  </si>
  <si>
    <t>Padrón de jóvenes registrados por el Instituto Municipal de la Juventud</t>
  </si>
  <si>
    <t>2.7.5.2</t>
  </si>
  <si>
    <t>2.7.5.2 Desarrollo de capacidades en la juventud por medio de cursos, seminarios y conferencias.</t>
  </si>
  <si>
    <t>5000 benefiarios</t>
  </si>
  <si>
    <t>Porcentaje de jóvenes capacitadas</t>
  </si>
  <si>
    <t>Conocer el porcentaje de jóvenes capacitados en el periodo evaluado</t>
  </si>
  <si>
    <t>Número de jóvenes capacitados</t>
  </si>
  <si>
    <t>(Número de personas jóvenes capacitadas/Número de personas jóvenes registradas)*100</t>
  </si>
  <si>
    <t>Registro de capacitaciones, seminarios y conferencias "Uso de las TIC's y lista de asistencia por el Instituto Municipal de la Juventud</t>
  </si>
  <si>
    <t>Los jóvenes asisten a las capacitaciones y aplican sus conocimientos</t>
  </si>
  <si>
    <t xml:space="preserve">Total de jóvenes incluidos en el programa </t>
  </si>
  <si>
    <t xml:space="preserve">2.7.5.3 </t>
  </si>
  <si>
    <t>2.7.5.3 Disminuir las carencias fundamentales que mejoren significativamente las condiciones de vida en la juventud.</t>
  </si>
  <si>
    <t xml:space="preserve">Porcentaje de solicitudes de la juventud atendidas </t>
  </si>
  <si>
    <t>Conocer el porcentaje de solicitudes de a juventud atendidas por Instituto Municipal de la Juventud</t>
  </si>
  <si>
    <t>Número de solciitudes de la juventud atendidas</t>
  </si>
  <si>
    <t>(Número de solciitudes de la juventud atendidas/Número de solicitudes de la juventud recibidas)*100</t>
  </si>
  <si>
    <t>Registro de solicitudes por el Instituto Municipal de la Juventud</t>
  </si>
  <si>
    <t xml:space="preserve">El gobierno municipal apoya a los jóvenes en los distintos programas ofrecidos para que incursionen en el ambiente laboral </t>
  </si>
  <si>
    <t>Número de solicitudes de la juventud recibidas</t>
  </si>
  <si>
    <t>2.7.6.1</t>
  </si>
  <si>
    <t xml:space="preserve">2.7.6.1 Aumentar la participación ciudadana de la juventud en los temas centrales que consoliden la agenda 2030. </t>
  </si>
  <si>
    <t>3 Foros trianual</t>
  </si>
  <si>
    <t>Porcentaje de foros de consulta dirigido a los jóvenes del municipio realizados</t>
  </si>
  <si>
    <t>Conocer el porcentaje de foros realizados en cada periodo evaluado</t>
  </si>
  <si>
    <t>Foros realizado en el periodo evaluado</t>
  </si>
  <si>
    <t>Propuestas</t>
  </si>
  <si>
    <t>(Número de propuestas ciudadanas que se implementaron en el periodo evaluado-Número de propuestas ciudadanas que se implementaron en el periodo anterior al evaluado/Número de propuestas ciudadanas que se implementaron en el periodo anterior al evaluado)*100</t>
  </si>
  <si>
    <t>Registro de foros realizados por año por el Instituto Municipal de la Juventud</t>
  </si>
  <si>
    <t>Los jóvenes aportan propuestas de carácter social, político, económico, educativo, cultural y deportivo</t>
  </si>
  <si>
    <t xml:space="preserve">Variación porcentual de recepción de propuestas ciudadanas recolectadas en los foros </t>
  </si>
  <si>
    <t>Foros programados en el trienio</t>
  </si>
  <si>
    <t xml:space="preserve">2.7.7.1 </t>
  </si>
  <si>
    <t>2.7.7.1 Contar con un padrón oficial propio del número de indígenas radicados en el municipio.</t>
  </si>
  <si>
    <t>1 padron</t>
  </si>
  <si>
    <t>Porcentaje de habitantes indígenas radicados en Acapulco empadronados</t>
  </si>
  <si>
    <t>Conocer la proporción de habitantes indígenas radicados en Acapulco empadronados en el periodo evaluado</t>
  </si>
  <si>
    <t>Número de habitantes indígenas radicados en Acapulco empadronados</t>
  </si>
  <si>
    <t>(Número de habitantes indígenas radicados en Acapulco empadronados/Número de habitantes indígenas radicados en Acapulco)*100</t>
  </si>
  <si>
    <t>Padrón de beneficiarios realizado por la Dirección de grupos étnicos de la Secretaría de Bienestar y Desarrollo Comunitario</t>
  </si>
  <si>
    <t>La población indígena entrega documentación para recibir apoyo por parte del gobierno municipal</t>
  </si>
  <si>
    <t>Porcentaje de habitantes de indígenas radicados en Acapulco empadronados</t>
  </si>
  <si>
    <t xml:space="preserve">Número de habitantes indígenas radicados en Acapulco </t>
  </si>
  <si>
    <t>2.7.7.2</t>
  </si>
  <si>
    <t xml:space="preserve">2.7.7.2 Gestión para el apoyo con medicamentos, aparatos ortopédicos y estudios clínicos. </t>
  </si>
  <si>
    <t>500 personas indígenas</t>
  </si>
  <si>
    <t>Porcentaje de habitantes indígenas beneficiados con medicamentos y aparatos ortopédicos</t>
  </si>
  <si>
    <t>Conocer la proporción de habitantes indígenas que han sido beneficiados con medicamentos y aparatos ortopédicos</t>
  </si>
  <si>
    <t>Número de habitantes indígenas beneficiados con medicamentos y aparatos ortopédicos</t>
  </si>
  <si>
    <t>(Número de habitantes indígenas beneficiados con medicamentos y aparatos ortopédicos/Número de habitantes indígenas empadronados)*100</t>
  </si>
  <si>
    <t>Padrón de beneficiarios indígenas de la Dirección de grupos étnicos de la Secretaría de Bienestar y Desarrollo Comunitario</t>
  </si>
  <si>
    <t>El gobierno municipal apoya a los habitantes indígenas con aparatos y medicamentos solicitados</t>
  </si>
  <si>
    <t>Número de habitantes indígenas programadas para recibir apoyo</t>
  </si>
  <si>
    <t>2.7.7.3</t>
  </si>
  <si>
    <t>2.7.7.3 Padrón de enlaces con hospitales para la canalización de enfermos.</t>
  </si>
  <si>
    <t>100% de personas canalizadas</t>
  </si>
  <si>
    <t>Porcentaje de habitantes indigenas que se canalizaron a través de algún interprete del padrón</t>
  </si>
  <si>
    <t>Conocer el total de personas indigenas que requirieron de un interprete para su canalización hospitalaria</t>
  </si>
  <si>
    <t>Total de personas indigenas que solicitaron apoyo de interprete para ser canalizadas a hospitales por medio de algún interprete del padrón</t>
  </si>
  <si>
    <t>(Total de personas indigenas que solicitaron apoyo de interprete para ser canalizadas a hospitales por medio de algún interprete del padrón/Total de personas indigenas  canalizadas a hospitales )</t>
  </si>
  <si>
    <t xml:space="preserve">El gobierno municipal cuenta con un padrón de personas indígenas con algún tipo de enfermedad o discapacidad </t>
  </si>
  <si>
    <t>Porcentaje de habitantes indígenas canalizados a hospitales para atención médica</t>
  </si>
  <si>
    <t xml:space="preserve">Total de personas indigenas  canalizadas a hospitales </t>
  </si>
  <si>
    <t>2.7.7.4</t>
  </si>
  <si>
    <t>2.7.7.4 Impulso a la medicina tradicional.</t>
  </si>
  <si>
    <t xml:space="preserve">3 exposiciones </t>
  </si>
  <si>
    <t xml:space="preserve">Porcentaje de exposiciones naturistas realizadas </t>
  </si>
  <si>
    <t>Conocer el porcentaje de exposiciones naturistas realizadas en el periodo</t>
  </si>
  <si>
    <t>Número de exposiciones naturistas realizadas</t>
  </si>
  <si>
    <t>(Número de exposiciones naturistas realizadas/Número de exposiciones naturistas programadas)*100</t>
  </si>
  <si>
    <t>Registro de exposiciones naturistas realizadas por la Dirección de grupos étnicos de la Secretaría de Bienestar y Desarrollo Comunitario</t>
  </si>
  <si>
    <t>El gobierno municipal realiza exposiciones naturistas en apoyo a productores indígenas</t>
  </si>
  <si>
    <t xml:space="preserve">2 exposiciones </t>
  </si>
  <si>
    <t xml:space="preserve">2.7.7.5 </t>
  </si>
  <si>
    <t>2.7.7.5 Gestión de campañas del cuidado a la salud de los grupos indígenas.</t>
  </si>
  <si>
    <t>3 campañas</t>
  </si>
  <si>
    <t>Porcentaje de campañas del cuidado a la salud de los grupos indígenas realizadas</t>
  </si>
  <si>
    <t>Conocer el porcentaje de campañas del cuidado a la salud de los grupos indígenas realizadas en el periofo</t>
  </si>
  <si>
    <t>Número de campañas del cuidado a la salud de los grupos indígenas realizadas</t>
  </si>
  <si>
    <t>(Número de campañas del cuidado a la salud de los grupos indígenas realizadas/Número de campañas del cuidado a la salud de los grupos indígenas programadas)*100</t>
  </si>
  <si>
    <t>Registro de campañas realizadas por la Dirección General de Salud Municipal</t>
  </si>
  <si>
    <t>La población indígena asiste a las campañas gratuitas de salud</t>
  </si>
  <si>
    <t>Número de campañas del cuidado a la salud de los grupos indígenas programadas</t>
  </si>
  <si>
    <t>2.7.7 Acompañamiento a las personas de pueblos originarios que soliciten acompañamiento de interpretación en sus trámites</t>
  </si>
  <si>
    <t xml:space="preserve">400  acompañamientos </t>
  </si>
  <si>
    <t>Porcentaje de acompañamientos realizados en el periodo</t>
  </si>
  <si>
    <t>Conocer el porcentaje de acompañamientos realizados en el periodo</t>
  </si>
  <si>
    <t>Número de peticiones solicitadas de interpretación</t>
  </si>
  <si>
    <t>Número de peticiones solicitadas de interpretación/ Número de peticiones atendidas de interpretación*100</t>
  </si>
  <si>
    <t>Solicitudes atendidas de interpretación 2028-2021</t>
  </si>
  <si>
    <t>Registro de peticiones por escrito de la Dirección de Grupo Étnicos</t>
  </si>
  <si>
    <t xml:space="preserve">Personas de pueblos originarios reciben acompañamiento en interpretación </t>
  </si>
  <si>
    <t>Número de peticiones atendidas de interpretación</t>
  </si>
  <si>
    <t>2.8 Servicios municipales</t>
  </si>
  <si>
    <t>2.8.1.1</t>
  </si>
  <si>
    <t>2.8.1.1 Recolección de residuos sólidos por rutas programadas optimizadas tanto por campaneo como por servicios especiales para reducir costos, compactar la basura para la reducción del volumen y el traslado al relleno sanitario.</t>
  </si>
  <si>
    <t>Cobertura de recolección de resiudos sólidos</t>
  </si>
  <si>
    <t>Viviendas Rurales
con Servicio de
Recolección</t>
  </si>
  <si>
    <t>(Viviendas Rurales con
Servicio de Recolección/
Total de Viviendas Zona
Rural)*100</t>
  </si>
  <si>
    <t xml:space="preserve">Registro de rutas de recolección de RSU por la Dirección de Saneamiento Básico de la Coordinación General de Servicios Públicos Municipales </t>
  </si>
  <si>
    <t xml:space="preserve">Las rutas establecidas para la recolección de residuos sólidos se atienden al cien por ciento. </t>
  </si>
  <si>
    <t xml:space="preserve">2.8.1.2 </t>
  </si>
  <si>
    <t xml:space="preserve">2.8.1.2 Instalar en las unidades de recolección domiciliar sistema GPS para un puntual seguimiento del servicio. </t>
  </si>
  <si>
    <t>Unidades con GPS</t>
  </si>
  <si>
    <t>Porcentaje de unidades recolectoras de
residuos sólidos con GPS instalado</t>
  </si>
  <si>
    <t>Número de unidades recolectoras de
residuos sólidos con GPS instalado</t>
  </si>
  <si>
    <t>unidades</t>
  </si>
  <si>
    <t>(Número de unidades recolectoras de residuos sólidos con GPS instalado/Total de unidades recolectoras de residuos sólidos)*100</t>
  </si>
  <si>
    <t xml:space="preserve">Registro de unidades recolectoras con GPS instalado por la Dirección de Saneamiento Básico de la Coordinación General de Servicios Públicos Municipales </t>
  </si>
  <si>
    <t>Todas las unidades recolectoras de residuos sólidos tienen instalados gps.</t>
  </si>
  <si>
    <t>8. Servicios públicos eficientes para mejorar la imagen urbana y contribuir al desarrollo económico y social del municipio</t>
  </si>
  <si>
    <t>Total de unidades recolectoras de resiuos sólidos</t>
  </si>
  <si>
    <t>2.8.1.3</t>
  </si>
  <si>
    <t>2.8.1.3 Gestionar con eficiencia el tratamiento de lixiviados y mantener el relleno sanitario con la capacidad suficiente para recibir los residuos sólidos y otros.</t>
  </si>
  <si>
    <t>Calidad en la operación de los sitios de disposición final de los residuos sólidos</t>
  </si>
  <si>
    <t>Clasificar la calidad de la operación
de los sitios de disposición final de los residuos sólidos, donde según puntaje obtenido se clasifica como:
Bueno = Cumple con los 4 puntos requeridos.
Aceptable = Cumple con 3 de los 4 puntos requeridos.
Deficiente = Cumple con 2 de los 4 puntos requeridos.
Malo= Cumple con 1 de los 4 puntos requeridos.</t>
  </si>
  <si>
    <t>Puntos cumplidos</t>
  </si>
  <si>
    <t>El relleno cumple con el inciso "a" del punto 7.10 de la NOM 083-2003 referido a la tenencia de un manual de operación con un contenido específico que cita el mismo punto referido.</t>
  </si>
  <si>
    <t>PR1+PR2+PR3+PR4</t>
  </si>
  <si>
    <t>Reporte semestral de Indicadores de Desempeño (SINDES)</t>
  </si>
  <si>
    <t>El relleno sanitario cumple con los criterios de la norma de calidad en la operación de los sitios de disposición final</t>
  </si>
  <si>
    <t>El relleno cumple con el inciso "b" del punto 7.10 de la NOM 083-2003 referido a contar con un control de registro para el ingreso de residuos, la secuencia del llenado del sitio, generación y manejo de lixiviados y biogás y contingencias.</t>
  </si>
  <si>
    <t xml:space="preserve">El relleno cumple con el inciso "c" del punto 7.10 de la NOM 083-2003 referido a elaborar un informe mensual de actividades. </t>
  </si>
  <si>
    <t>El relleno cumple con los puntos 7.11.1, 7.11.2 y 7.11.3 de la NOM-083-2003 referido a instrumentar un programa para el monitoreo del biogás (7.11.1), del lixiviado (7.11.2) y de los acuíferos (7.11.3) y además conserva los registros correspondientes.</t>
  </si>
  <si>
    <t>2.8.2.1</t>
  </si>
  <si>
    <t>2.8.2.1 Mantener limpias las principales calles y avenidas mediante el barrido manual y fino.</t>
  </si>
  <si>
    <t>7,500 operativos de barrido manual y fino por año</t>
  </si>
  <si>
    <t>Porcentaje de operativos de barrido fino y manual realizados</t>
  </si>
  <si>
    <t>Conocer el porcentaje de operativos de barrido fino y manual realizados en el periodo</t>
  </si>
  <si>
    <t>Número de operativos de barrido fino y manual realizados</t>
  </si>
  <si>
    <t>(Número de operativos de barrido fino y manual realizados/Número de operativos de barrido fino y manual programados)*100</t>
  </si>
  <si>
    <t>7,211 operativos realizados en 2020-2021</t>
  </si>
  <si>
    <t xml:space="preserve">Registro de operativos de barrido fino y manual por la Dirección de Saneamiento Básico de la Coordinación General de Servicios Públicos Municipales </t>
  </si>
  <si>
    <t>Se mantienen limpias las calles y avenidas del municipio</t>
  </si>
  <si>
    <t>Número de operativos de barrido fino y manual programados</t>
  </si>
  <si>
    <t xml:space="preserve">2.8.2.2 </t>
  </si>
  <si>
    <t>2.8.2.2 Lavado de plazas y puntos principales de la ciudad</t>
  </si>
  <si>
    <t xml:space="preserve">150 operativos de mantenimiento y limpieza </t>
  </si>
  <si>
    <t>Porcentaje de operativos de mantenimiento y limpieza a  plazas, plazoletas, bustos y monumentos realizados</t>
  </si>
  <si>
    <t>Conocer el porcentaje de operativos de mantenimiento y limpieza a plazas, plazoletas, bustos y monumentos realizados en el periodo</t>
  </si>
  <si>
    <t>Número de operativos de mantenimiento y limpieza  a  plazas, plazoletas, bustos y monumentos realizados</t>
  </si>
  <si>
    <t>(Número de operativos de mantenimiento y limpieza a  plazas, plazoletas, bustos y monumentos realizados/Número de operativos de mantenimiento y limpieza  a  plazas, plazoletas, bustos y monumentos programados)*100</t>
  </si>
  <si>
    <r>
      <rPr>
        <b/>
        <sz val="11"/>
        <rFont val="Arial Narrow"/>
        <family val="2"/>
      </rPr>
      <t>123 operativos</t>
    </r>
    <r>
      <rPr>
        <sz val="11"/>
        <rFont val="Arial Narrow"/>
        <family val="2"/>
      </rPr>
      <t xml:space="preserve"> de mantenimiento
(</t>
    </r>
    <r>
      <rPr>
        <b/>
        <sz val="11"/>
        <rFont val="Arial Narrow"/>
        <family val="2"/>
      </rPr>
      <t>2020-2021)</t>
    </r>
  </si>
  <si>
    <t xml:space="preserve">Registro de operativos de mantenimiento y limpieza  por la Dirección de Saneamiento Básico de la Coordinación General de Servicios Públicos Municipales </t>
  </si>
  <si>
    <t>El gobierno municipal realiza operativos de mantenimiento y limpieza a los lugares más concurridos del municipio</t>
  </si>
  <si>
    <t>Número de operativos de mantenimiento y limpieza  a  plazas, plazoletas, bustos y monumentos programados</t>
  </si>
  <si>
    <t>2.8.2.3</t>
  </si>
  <si>
    <t>2.8.2.3 Mantenimiento de banquetas limpias para mejorar la imagen urbana.</t>
  </si>
  <si>
    <t xml:space="preserve"> Programa de recolección de RSU eficaz</t>
  </si>
  <si>
    <t>Porcentaje de toneladas recolectadas  mediante el servicio de barrido fino y manual</t>
  </si>
  <si>
    <t>Conocer el porcentaje de toneladas recolectadas mediante el servicio de barrido fino y manual en el periodo evaluado</t>
  </si>
  <si>
    <t>Toneladas recolectadas  mediante el servicio de barrido fino y manual en el periodo evaluado</t>
  </si>
  <si>
    <t>(Porcentaje de toneladas recolectadas  mediante el servicio de barrido fino y manual en el periodo evaluado/Porcentaje de toneladas recolectadas  mediante el servicio de barrido fino y manual en el periodo anterior)*100</t>
  </si>
  <si>
    <t>247,262 toneladas de residuos recolectados (2020-2021)</t>
  </si>
  <si>
    <t xml:space="preserve">Registro de toneladas recolectadas en los operativos de barrido fino y manual por la Dirección de Saneamiento Básico de la Coordinación General de Servicios Públicos Municipales </t>
  </si>
  <si>
    <t>Se cuenta con personal para el barrido manual en calles y avenidas prinicipales</t>
  </si>
  <si>
    <t>Toneladas recolectadas  mediante el servicio de barrido fino y manual en el periodo anterior</t>
  </si>
  <si>
    <t>2.8.2.4</t>
  </si>
  <si>
    <t>2.8.2.4 Gestionar el traslado de residuos sólidos mediante la aplicación de principios de logística con los camiones recolectores.</t>
  </si>
  <si>
    <t xml:space="preserve">1 Programa de recolección de RSU eficaz y con monitoreo GPS </t>
  </si>
  <si>
    <t xml:space="preserve">Porcentaje de recorridos por el transporte de RSU realizados </t>
  </si>
  <si>
    <t>Conocer el porcentaje de recorridos realizados por el transporte de RSU en el periodo</t>
  </si>
  <si>
    <t xml:space="preserve">Número de recorridos por el transporte de RSU realizados </t>
  </si>
  <si>
    <t>Recorridos</t>
  </si>
  <si>
    <t>(Número de recorridos por el transporte de RSU realizados / Número de recorridos por el transporte de RSU programados) * 100</t>
  </si>
  <si>
    <t xml:space="preserve">Registro de los recorridos realizados por los camiones recolectores de RSU por la Dirección de Saneamiento Básico de la Coordinación General de Servicios Públicos Municipales </t>
  </si>
  <si>
    <t>Se cuenta con horarios establecidos y con unidades de propiedad del municio para la recolección de basura</t>
  </si>
  <si>
    <t xml:space="preserve">Número de recorridos por el transporte de RSU programados </t>
  </si>
  <si>
    <t>2.8.3.1</t>
  </si>
  <si>
    <t>2.8.3.1 Limpieza a accesos a playa.</t>
  </si>
  <si>
    <t xml:space="preserve">30 accesos a playa </t>
  </si>
  <si>
    <t>Conocer el porcentake de accesos a playa reahailitados durante el periodo evaluado</t>
  </si>
  <si>
    <t>Número de accesos a playa rehabilitados</t>
  </si>
  <si>
    <t>(Número de accesos a playa rehabilitados /Total de accesos a playa)*100</t>
  </si>
  <si>
    <t>28 accesos a playa (2020-2021)</t>
  </si>
  <si>
    <t xml:space="preserve">Registro de accesos habilitados por la Imagen Urbana Turística de la Coordinación General de Servicios Públicos Municipales </t>
  </si>
  <si>
    <t>Se mantienen limpios los accesos a playa a través de operativos emergentes</t>
  </si>
  <si>
    <t>Total de accesos a playa</t>
  </si>
  <si>
    <t>2.8.3.2</t>
  </si>
  <si>
    <t>2.8.3.2 Rehabilitación y remozamiento de plazas, plazoletas, parques, accesos a playa y monumentos.</t>
  </si>
  <si>
    <t>100 accesos rehabilitados y remozados de plazas, plazoletas, parque, accesos a playa y monumentos</t>
  </si>
  <si>
    <t>Porcentaje de rehabilitaciones a plazas, plazoletas, parques y accesos a playa realizadas</t>
  </si>
  <si>
    <t>Conocer el porcentaje de rehabilitaciones a plazas, plazoletas, parques y accesos aplaya realizadas en el periodo</t>
  </si>
  <si>
    <t>Número rehabilitaciones de plazas, plazoletas, parques, accesos a playa y monumentos realizadas</t>
  </si>
  <si>
    <t>Rehabilitaciones</t>
  </si>
  <si>
    <t>(Número rehabilitaciones de plazas, plazoletas, parques, accesos a playa y monumentos realizadas/Número rehabilitaciones de plazas, plazoletas, parques, accesos a playa y monumentos programadas)*100</t>
  </si>
  <si>
    <t>88 lugares rehabilitados y remozados de plazas, plazoletas, parque, accesos a playa y monumentos</t>
  </si>
  <si>
    <t xml:space="preserve">Registro del total de accesos  rehabilitados y remozados de plazas, plazoletas, parques, accesos a playa y monumentos por la Imagen Urbana Turística de la Coordinación General de Servicios Públicos Municipales </t>
  </si>
  <si>
    <t>Se mantienen en buen estado las plazas, plazoletas, parques, accesos a playa y monumentos conservando la imagen del municipio</t>
  </si>
  <si>
    <t>Porcentaje de plazas, plazoletas, parques, accesos a playa y monumentos rehabilitados y remozados</t>
  </si>
  <si>
    <t>Número rehabilitaciones de plazas, plazoletas, parques, accesos a playa y monumentos programadas</t>
  </si>
  <si>
    <t xml:space="preserve">2.8.3.3 </t>
  </si>
  <si>
    <t>2.8.3.3 Rehabilitación de banquetas</t>
  </si>
  <si>
    <t>5 kilómetros</t>
  </si>
  <si>
    <t>Porcentaje de metros lineales de banquetas rehabilitadas</t>
  </si>
  <si>
    <t>Conocer el porcentaje de metros lineales de banquetas rehabilitadas</t>
  </si>
  <si>
    <t xml:space="preserve">Metros lineales de banquetas rehabilitadas </t>
  </si>
  <si>
    <t>Metros lineales</t>
  </si>
  <si>
    <t>(Metros lineales de banquetas rehabilitadas/Metros lineales de banquetas en el municipio programados)*100</t>
  </si>
  <si>
    <t>Rehabilitación de  2,317.29 metros cuadrados de banquetas (2020-2021)</t>
  </si>
  <si>
    <t>Registro de metros lineales de banquetas habilitadas por la Secretaría de Desarrollo Urbano y Obras Públicas</t>
  </si>
  <si>
    <t>Se da mantenimiento a las banquetas de las principales avenidas y calles del municipio para el libre tránsito de los peatones</t>
  </si>
  <si>
    <t>Metros lineales de banquetas en el municipio programadas</t>
  </si>
  <si>
    <t xml:space="preserve">2.8.3.4 </t>
  </si>
  <si>
    <t xml:space="preserve">2.8.3.4 Retiro de pendones y propaganda </t>
  </si>
  <si>
    <t>3,000 operativos de retiro de pendones y propaganda</t>
  </si>
  <si>
    <t>Porcentaje de operativos de pendones y propaganda realizados</t>
  </si>
  <si>
    <t>Conocer el porcentaje de operativos de pendones y propaganda realizados en el periodo</t>
  </si>
  <si>
    <t>Número de operativos de retiro de pendones y propaganda realizados</t>
  </si>
  <si>
    <t>(Número de operativos de retiro de pendones y propaganda realizados/Número de operativos de retiro de pendones y propaganda programados)*100</t>
  </si>
  <si>
    <t>2,924 operativos de retiro de pendones y propaganda</t>
  </si>
  <si>
    <t xml:space="preserve">Registro de los operativos de retiro de pendones y propaganda por la Dirección de Imagen Urbana Turística de la  Coordinación General de Servicios Públicos Municipales </t>
  </si>
  <si>
    <t>Se realizan operativos de retiro de propaganda evitando la mala imagen del municipio</t>
  </si>
  <si>
    <t>Número de operativos de retiro y propaganda programados</t>
  </si>
  <si>
    <t xml:space="preserve">2.8.3.5 </t>
  </si>
  <si>
    <t>2.8.3.5 Sanitización de mobiliario urbano</t>
  </si>
  <si>
    <t xml:space="preserve">159 operativos de lavado y desinfección </t>
  </si>
  <si>
    <t>Porcentaje de operativos de lavado y desinfección de  espacios públicos con mobiliario urbano sanitizados realizados</t>
  </si>
  <si>
    <t>Conocer el porcentaje de operativos de lavado y desinfección de espacios públicos con mobiliario urbano sanitizados realizados en el periodo</t>
  </si>
  <si>
    <t xml:space="preserve">Número de operativos de lavado y desinfección de  espacios públicos con mobiliario urbano sanitizados realizados </t>
  </si>
  <si>
    <t>(Número de operativos de lavado y desinfección de  espacios públicos con mobiliario urbano sanitizados/Número de operativos de lavado y desinfección de  espacios públicos con mobiliario urbano sanitizados programados)*100</t>
  </si>
  <si>
    <t xml:space="preserve">46 operativos de lavado y desinfección en el mobiliario de transporte público (2020) </t>
  </si>
  <si>
    <t xml:space="preserve">Registro de los operativos de lavado y desinfección de espacios públicos con mobiliario urbano por la Dirección de Imagen Urbana Turística de la Coordinación General de Servicios Públicos Municipales </t>
  </si>
  <si>
    <t>Se realizan operativos de sanitización al mobiliario urbano manteniendo limpias las zonas de mayor concurrencia turística</t>
  </si>
  <si>
    <t xml:space="preserve">46 operativos de lavado y desinfección </t>
  </si>
  <si>
    <t xml:space="preserve">Número de operativos de lavado y desinfección de  espacios públicos con mobiliario urbano sanitizados programados </t>
  </si>
  <si>
    <t>2.8.4.1</t>
  </si>
  <si>
    <t>2.8.4.1 Poda en espacios públicos.</t>
  </si>
  <si>
    <t>Porcentaje de metros cuadrados de poda de pasto en espacios públicos realizados</t>
  </si>
  <si>
    <t>Conocer el porcentaje de metros cuadrados de poda de pasto en espacios públicos realizados</t>
  </si>
  <si>
    <t>Metros cuadrados de poda de pasto en espacios públicos realizados</t>
  </si>
  <si>
    <t>(Metros cuadrados de poda de pasto en espacios públicos realizados/Metros cuadrados de poda de pasto en espacios públicos programados)*100</t>
  </si>
  <si>
    <t>309,693 metros cuadrados de poda de pasto en 2021</t>
  </si>
  <si>
    <t xml:space="preserve">Registro de metros cuadrados de poda de pasto realizado por la Dirección de Áreas Verdes de la Coordinación General de Servicios Públicos Municipales </t>
  </si>
  <si>
    <t>Se realiza la poda de árboles, plantas y pasto en espacios públicos conservando limpia la imagen del municipio</t>
  </si>
  <si>
    <t>Metros cuadrados de poda de pasto en espacios públicos programados</t>
  </si>
  <si>
    <t>2.8.4.2</t>
  </si>
  <si>
    <t>2.8.4.2 Riego manual y mecánico.</t>
  </si>
  <si>
    <t>Porcentaje de metros lineales de espacios con riego manual y mecanico atendidos</t>
  </si>
  <si>
    <t>Conocer el porcentaje de metros lineales de espacios con riego manual y mecánico atendidos</t>
  </si>
  <si>
    <t>Metros lineales de espacios con riego manual y mecánico atendidos</t>
  </si>
  <si>
    <t>(Metros lineales de espacios con riego manual y mecánico atendidos/Metros lineales de espacios con riego manual y mecánico programados)*100</t>
  </si>
  <si>
    <t xml:space="preserve">Registro de riego manual y mecánico por la Dirección de Áreas Verdes de la Coordinación General de Servicios Públicos Municipales </t>
  </si>
  <si>
    <t>Se realiza el riego manual y mecánico de plantas conservando las áreas verdes del municipio</t>
  </si>
  <si>
    <t>Metros lineales de espacios con riego manual y mecánico programados</t>
  </si>
  <si>
    <t xml:space="preserve">2.8.4.3 </t>
  </si>
  <si>
    <t>2.8.4.3 Ornato de espacios en eventos cívicos y culturales.</t>
  </si>
  <si>
    <t>Porcentaje de eventos cívicos y culturales atendidos con ornato</t>
  </si>
  <si>
    <t>Conocer el porcentaje de eventos cívicos y culturales atendidos con ornato durante el periodo evaluado</t>
  </si>
  <si>
    <t>Número de eventos cívicos y culturales atendidos con ornato</t>
  </si>
  <si>
    <t>(Número de eventos cívicos y culturales atendidos con ornato/Número de eventos cívicos y culturales programados)*100</t>
  </si>
  <si>
    <t xml:space="preserve">Registro de eventos cívicos y culturales atendidos con ornato por la Dirección de Áreas Verdes de la Coordinación General de Servicios Públicos Municipales </t>
  </si>
  <si>
    <t>Se realizan apoyos logísticos de ornato para eventos cívicos y culturales</t>
  </si>
  <si>
    <t>Número de eventos cívicos y culturales programados</t>
  </si>
  <si>
    <t>2.8.4.4</t>
  </si>
  <si>
    <t>2.8.4.4 Limpieza de las áreas verdes.</t>
  </si>
  <si>
    <t>Porcentaje de áreas verdes atendidas con el servicio de limpieza</t>
  </si>
  <si>
    <t>Conocer el porcentaje de áreas verdes atendidas con el servicio de limpieza</t>
  </si>
  <si>
    <t>Total de m2  de áreas verdes atendidas con el servicio de limpieza</t>
  </si>
  <si>
    <t>(M2 de áreas  verdes atendidas con el servicio de limpieza/Total de M2 de áreas verdes al cuidado del municipio)*!00</t>
  </si>
  <si>
    <t xml:space="preserve">Registro de áreas verdes atendidas con el servicio de limpieza por la Dirección de Áreas Verdes de la Coordinación General de Servicios Públicos Municipales </t>
  </si>
  <si>
    <t>Se llevan a cabo operativos de limpieza en las áreas verdes del municipio</t>
  </si>
  <si>
    <t>Total de mw de áreas verdes al cuidado del municipio</t>
  </si>
  <si>
    <t xml:space="preserve">2.8.4.5 </t>
  </si>
  <si>
    <t>2.8.4.5 Atención a solicitudes ciudadanas de donación de plantas y mantenimiento de áreas verdes.</t>
  </si>
  <si>
    <t>Porcentaje de solicitudes atendidas con donación de plantas o mantenimiento de áreas verdes</t>
  </si>
  <si>
    <t>Conocer el porcentaje de solicitudes atendidas coon donación de plantas o mantenimiento de áreas verdes en el periodo</t>
  </si>
  <si>
    <t>Solicitudes atendidas con donación de plantas o mantenimiento de áreas verdes</t>
  </si>
  <si>
    <t>(Solicitudes atendidas con donación de plantas o mantenimiento de áreas verdes/Solicitudes recibidas con donación de plantas o mantenimiento de áreas verdes)*100</t>
  </si>
  <si>
    <t xml:space="preserve">Registro de solicitudes recibidas y atendidas por la Dirección de Áreas Verdes de la Coordinación General de Servicios Públicos Municipales </t>
  </si>
  <si>
    <t>El gobierno municipal atiende las solicitudes de la ciudadanía para el mantenimiento y conservación de áreas verdes del municpio</t>
  </si>
  <si>
    <t>Solicitudes recibidas con donación de plantas o mantenimiento de áreas verdes</t>
  </si>
  <si>
    <t>2.8.4.6</t>
  </si>
  <si>
    <t>2.8.4.6 Reforestación y siembra de pasto en espacios públicos.</t>
  </si>
  <si>
    <t>Poncentaje de metros cuadrados de espacios públicos reforestados</t>
  </si>
  <si>
    <t>Conocer el porcentaje de metros cuadrados de espacios públicos reforestados en el periodo evaluado</t>
  </si>
  <si>
    <t>Metros cuadrados de espacios públicos reforestados</t>
  </si>
  <si>
    <t>(Metros cuadrados de espacios públicos reforestados/Metros cuadros de espacios públicos programados para el servicio de reforestación)*100</t>
  </si>
  <si>
    <t>25,767 metros cuadrados de espacios públicos reforestados en 2021</t>
  </si>
  <si>
    <t xml:space="preserve">Registro de metros cuadrados de espacios públicos reforestados por la Dirección de Áreas Verdes de la Coordinación General de Servicios Públicos Municipales </t>
  </si>
  <si>
    <t xml:space="preserve">Se reforestan las áreas verdes del municipio </t>
  </si>
  <si>
    <t>Metros cuadros de espacios públicos programados para el servicio de reforestación</t>
  </si>
  <si>
    <t>2.8.4.7</t>
  </si>
  <si>
    <t>2.8.4.7 Operación y fortalecimiento del vivero municipal.</t>
  </si>
  <si>
    <t>Porcentaje de plantas producidas utilizadas para reforestar las áreas verdes del municipio</t>
  </si>
  <si>
    <t>Conocer el porcentaje de plantas producidas utilizadas para reforestar las áreas verdes del municipio</t>
  </si>
  <si>
    <t>Número de plantas producidas utilizadas para reforestar las áreas verdes del municipio</t>
  </si>
  <si>
    <t>Plantas</t>
  </si>
  <si>
    <t>(Número de plantas producidas utilizadas para reforestar las áreas verdes del municipio/Número de plantas producidas)*!00</t>
  </si>
  <si>
    <t>10,712 plantas ornamentales en 2021</t>
  </si>
  <si>
    <t xml:space="preserve">Registro de plantas ornamentales producidas por la Dirección de Áreas Verdes de la Coordinación General de Servicios Públicos Municipales </t>
  </si>
  <si>
    <t>El gobierno munciipal cuenta con un vivero para la reforestación de las áreas verdes de la ciudad</t>
  </si>
  <si>
    <t>Número de plantas producidas</t>
  </si>
  <si>
    <t xml:space="preserve">2.8.5.1 </t>
  </si>
  <si>
    <t>2.8.5.1 Mantener limpios los accesos e instalaciones de los panteones.</t>
  </si>
  <si>
    <t>Porcentaje de panteones municipales que recibieron mantenimiento en el periodo</t>
  </si>
  <si>
    <t>Conocer el porcentaje de panteones municipales que recibieron mantenimiento en el periodo</t>
  </si>
  <si>
    <t xml:space="preserve">Número de panteones municipales que recibieron mantenimiento en el periodo </t>
  </si>
  <si>
    <t>Panteones</t>
  </si>
  <si>
    <t>(Número de panteones municipales que recibieron mantenimiento en el periodo/Total de panteones municipales)*100</t>
  </si>
  <si>
    <t xml:space="preserve">Registro de panteones con servicio de mantenimiento por la Dirección de Panteones y Velatorios de la Coordinación General de Servicios Públicos Municipales </t>
  </si>
  <si>
    <t>Se realizan operativos de limpieza a los panteones municipales</t>
  </si>
  <si>
    <t>Total de panteones municipales</t>
  </si>
  <si>
    <t>2.8.5.2</t>
  </si>
  <si>
    <t>2.8.5.2 Gestionar el material para la construcción de gavetas y nichos que atiendan la demanda.</t>
  </si>
  <si>
    <t>Porcentaje de gavetas construidas en el periodo evaluado</t>
  </si>
  <si>
    <t xml:space="preserve">Conocer el porcentaje de gavetas construidas en el periodo evalaudo </t>
  </si>
  <si>
    <t>Número de gavetas construidas</t>
  </si>
  <si>
    <t>Gavetas</t>
  </si>
  <si>
    <t>(Número de gavetas construidas/Número de gavetas programadas)*100</t>
  </si>
  <si>
    <t>48 gavetas construidas en el 2021</t>
  </si>
  <si>
    <t xml:space="preserve">Registro de gavetas construidas por la Dirección de Panteones y Velatorios de la Coordinación General de Servicios Públicos Municipales </t>
  </si>
  <si>
    <t>Los panteones municipales cuantan con disponibilidad de espacios para dar atención a la demanda ciudadana</t>
  </si>
  <si>
    <t>Número de gavetas programadas</t>
  </si>
  <si>
    <t>2.8.5.3</t>
  </si>
  <si>
    <t xml:space="preserve">2.8.5.3 Hacer rentable social y económicamente los servicios funerarios ofrecidos a la ciudadanía.  </t>
  </si>
  <si>
    <t xml:space="preserve">Porcentaje de servicios funerarios atendidos  </t>
  </si>
  <si>
    <t>Conocer el porcentaje de servicios funerarios atendidos en el periodo</t>
  </si>
  <si>
    <t>Número de servicios funerarios atendidos</t>
  </si>
  <si>
    <t>(Número de servicios funerarios atendidos/Número de servicios funerarios solicitados)*100</t>
  </si>
  <si>
    <t xml:space="preserve">Registro de servicios funerarios por la Dirección de Panteones y Velatorios de la Coordinación General de Servicios Públicos Municipales </t>
  </si>
  <si>
    <t>El gobierno municipal atiende las solicitudes de la ciudadanía en apoyo a personas de escasos recursos económicos</t>
  </si>
  <si>
    <t xml:space="preserve">Porcentaje de servicios funeraris atendidos  </t>
  </si>
  <si>
    <t>Número de servicios funerarios solicitados</t>
  </si>
  <si>
    <t>2.8.6.1</t>
  </si>
  <si>
    <t>2.8.6.1 Aplicar señalamiento en guarniciones y camellones centrales de vialidades principales y secundarias.</t>
  </si>
  <si>
    <t>Porcentaje de metros lineales de guarniciones y camellones atendidos con señalización</t>
  </si>
  <si>
    <t>Conocer el porcentaje de metros lineales de guarniciones y camellones atendidos con señalización</t>
  </si>
  <si>
    <t>Metros lineales de guarniciones y camellones atendidos con señalización</t>
  </si>
  <si>
    <t>(Metros lineales de guarniciones  y camellones atendidos con señalización/Metros lineales de guarniciones  y camellones programados)*100</t>
  </si>
  <si>
    <t>204,247 metros lineales en 2021</t>
  </si>
  <si>
    <t xml:space="preserve">Registro de guarniciones y camellones con señalética por la Dirección de Conservación y Mantenimiento de la Coordinación General de Servicios Públicos Municipales </t>
  </si>
  <si>
    <t>Se realizan operativos de señalización para guiar el tránsito de vehículos y peatones</t>
  </si>
  <si>
    <t>Metros lineales de guarniciones  y camellones programados</t>
  </si>
  <si>
    <t>2.8.6.2</t>
  </si>
  <si>
    <t>2.8.6.2 Aplicar señalamiento horizontal en pasos peatonales de vialidades principales y secundarias.</t>
  </si>
  <si>
    <t>Porcentaje de pasos peatonales señalizados</t>
  </si>
  <si>
    <t>Conocer el porcentaje de pasos peatonales señalizados en el periodo evaluado</t>
  </si>
  <si>
    <t>Número de pasos peatonales señalizados</t>
  </si>
  <si>
    <t>Pasos</t>
  </si>
  <si>
    <t>(Número de pasos peatonales señalizados/Total de pasos peatonales)*100</t>
  </si>
  <si>
    <t>407 pasos peatoles en 2021</t>
  </si>
  <si>
    <t xml:space="preserve">Registro de pasos peatonales señalizados por la Dirección de Conservación y Mantenimiento de la Coordinación General de Servicios Públicos Municipales </t>
  </si>
  <si>
    <t>Se regula y guía el tránsito de vehículos y peatones con la señalización horizontal de vialidades y pasos peatonales del municipio</t>
  </si>
  <si>
    <t xml:space="preserve">Total de pasos peatonales </t>
  </si>
  <si>
    <t xml:space="preserve">2.8.6.3 </t>
  </si>
  <si>
    <t>2.8.6.3 Aplicar señalamiento que mejore el aprovechamiento de la calzada disponible y favorecer en los conductores la disciplina de carril.</t>
  </si>
  <si>
    <t>Porcentaje de metros lineales de camellones y calzadas atendidas</t>
  </si>
  <si>
    <t>Conocer el porcentaje de metros lineales de camellones y calzadas atendidas</t>
  </si>
  <si>
    <t>Metros lineales de camellones y calzadas atendidos con señalamiento</t>
  </si>
  <si>
    <t>(metros lineales de camellones y calzadas atendidos con señalamiento/metros lineales de camellones y calzadas programados para señalización)*100</t>
  </si>
  <si>
    <t xml:space="preserve">Registro de camellones y calzadas atendidas con señalamiento por la Dirección de Conservación y Mantenimiento de la Coordinación General de Servicios Públicos Municipales </t>
  </si>
  <si>
    <t>Los automovilistas y peatos respetan los señalamientos de tránsito</t>
  </si>
  <si>
    <t>Metros lineales de camellones y calzadas programados para señalización</t>
  </si>
  <si>
    <t>2.8.6.4</t>
  </si>
  <si>
    <t>2.8.6.4 Delimitar las zonas excluidas al tráfico, las reservadas a la circulación de determinados vehículos o a estacionamiento.</t>
  </si>
  <si>
    <t>Porcentaje de operativos de supervisión para evitar aparta espacios realizados</t>
  </si>
  <si>
    <t>Conocer el porcentaje de operativos de supervisión para evitar aparta espacios en el periodo evaluado</t>
  </si>
  <si>
    <t>Número de operativos de supervisión para evitar aparta espacios realizados</t>
  </si>
  <si>
    <t>(Número de operativos de supervisión para evitar aparta espacios realizados/Número de operativos de supervisión para evitar aparta espacios programados)*100</t>
  </si>
  <si>
    <t>1,780 operativos de supervisión en 2019</t>
  </si>
  <si>
    <t xml:space="preserve">Registro de operativos de supervisión de aparta espacios por la Dirección de Conservación y Mantenimiento de la Coordinación General de Servicios Públicos Municipales </t>
  </si>
  <si>
    <t>La ciudadanía respeta las zonas determinadas para el estacionamiento de sus vehículos</t>
  </si>
  <si>
    <t>Número de operativos de supervisión para evitar aparta espacios programados</t>
  </si>
  <si>
    <t xml:space="preserve">2.8.7.1 </t>
  </si>
  <si>
    <t>2.8.7.1 Rehabilitar rejillas pluviales con forjados de tapas y marco.</t>
  </si>
  <si>
    <t>1 Programa de rehabilitacion</t>
  </si>
  <si>
    <t>Porcentaje de rejillas pluviales rehabilitadas en el periodo</t>
  </si>
  <si>
    <t>Conocer el porcentaje de rejillas pluviales rehabilitadas en el periodo evaluado</t>
  </si>
  <si>
    <t>Número de rejillas pluviales rehabilitadas</t>
  </si>
  <si>
    <t>Rejillas</t>
  </si>
  <si>
    <t>(Número de rejillas pluviales rehabilitadas/Número de rejillas pluviales programadas para rehabilitación)*100</t>
  </si>
  <si>
    <t>201 rejillas pluviales rehabilitadas en 2021</t>
  </si>
  <si>
    <t xml:space="preserve">Registro de rejillas pluviales rehabilitadas por la Dirección de Conservación y Mantenimiento de la Coordinación General de Servicios Públicos Municipales </t>
  </si>
  <si>
    <t>Se rehabilitan las rejillas pluviales del municipio evitando accidentes a los peatones y automovilistas que circulan por las avenidas y calles de la ciudad</t>
  </si>
  <si>
    <t>Número de rejillas pluviales programadas para rehabilitación</t>
  </si>
  <si>
    <t>2.8.7.2</t>
  </si>
  <si>
    <t>2.8.7.2 Reparar tapas de rejillas pluviales. (SE REPITE CON LA LINEA 2.8.7.1)</t>
  </si>
  <si>
    <t>Porcentaje de tapas de rejillas pluviales rehabilitadas</t>
  </si>
  <si>
    <t>Conocer el porcentaje de tapas de rejillas pluviales rehabilitadas en el periodo</t>
  </si>
  <si>
    <t>Número de tapas de rejillas rehabilitadas</t>
  </si>
  <si>
    <t>Tapas</t>
  </si>
  <si>
    <t>(Número de tapas de rejillas rehabilitadas/Número de tapas de rejillas pluviales programadas para rehabilitación)*100</t>
  </si>
  <si>
    <t>Número de tapas de rejillas pluviales programadas para rehabilitación</t>
  </si>
  <si>
    <t>2.8.7.3</t>
  </si>
  <si>
    <t>2.8.7.3 Desazolvar rejillas y canales pluviales.</t>
  </si>
  <si>
    <t>Porcentaje de rejillas y canales pluviales desazolvados</t>
  </si>
  <si>
    <t>Conocer el porcentaje de rejillas y canales pluviales desazolvados en el periodo</t>
  </si>
  <si>
    <t>Numero de rejillas y canales pluviales desazolvados</t>
  </si>
  <si>
    <t>Rejillas y canales</t>
  </si>
  <si>
    <t>(Numero de rejillas y canales pluviales desazolvados/Número de rejillas y canales pluviales programados para desazolvar)*100</t>
  </si>
  <si>
    <t>119 cauces y canales desazolvados</t>
  </si>
  <si>
    <t xml:space="preserve">Registro de rejillas y canales pluviales desazolvados por la Dirección de Conservación y Mantenimiento de la Coordinación General de Servicios Públicos Municipales </t>
  </si>
  <si>
    <t>Se realizan operativos de desazolve de rejillas previo a las temporadas de lluvia</t>
  </si>
  <si>
    <t>Número de rejillas y canales pluviales programados para desazolvar</t>
  </si>
  <si>
    <t>2.8.7.4</t>
  </si>
  <si>
    <t>2.8.7.4 Retirar material producto del arrastre pluvial en las vialidades.</t>
  </si>
  <si>
    <t>Porcentaje de operativos de limpieza de rejillas pluviales realizados</t>
  </si>
  <si>
    <t>Conocer el porcentaje de operativos de limpieza de rejillas pluviales realizados</t>
  </si>
  <si>
    <t>Número de operativos de limpieza de rejillas pluviales realizados</t>
  </si>
  <si>
    <t>(Número de operativos de limpieza de rejillas pluviales realizados/Número de operativos de limpieza de rejillas pluviales programados)*100</t>
  </si>
  <si>
    <t>227 operativos de limpieza de rejillas pluviales enb 2021</t>
  </si>
  <si>
    <t xml:space="preserve">Registro de operativos de limpieza a rejillas pluviales por la Dirección de Conservación y Mantenimiento de la Coordinación General de Servicios Públicos Municipales </t>
  </si>
  <si>
    <t>Se realizan operativos de limpieza de rejillas para evitar taponamientos en temporadas de lluvia</t>
  </si>
  <si>
    <t>Número de operativos de limpieza de rejillas pluviales programados</t>
  </si>
  <si>
    <t>2.8.7.5</t>
  </si>
  <si>
    <t>2.8.7.5 Concientizar a la ciudadanía sobre evitar tirar basura en las calles.</t>
  </si>
  <si>
    <t>Porcentaje de campañas de concientización para evitar tirar basura en la calles realizadas</t>
  </si>
  <si>
    <t xml:space="preserve">Conocer el porcentaje de campañas de concientización realizadas para evitar tirar basura en las calles </t>
  </si>
  <si>
    <t>Número de campañas de concientización para evitar tirar basura en la calles realizadas</t>
  </si>
  <si>
    <t>(Número de campañas de concientización para evitar tirar basura en la calles realizadas/Número de campañas de concientización para evitar tirar basura en la calles programadas)*100</t>
  </si>
  <si>
    <t xml:space="preserve">Registro de campañas de concientización por la Dirección de Saneamiento Básico de la Coordinación General de Servicios Públicos Municipales </t>
  </si>
  <si>
    <t xml:space="preserve">La ciudadanía tiene cultura de limpieza en calles </t>
  </si>
  <si>
    <t>Número de campañas de concientización para evitar tirar basura en la calles programadas</t>
  </si>
  <si>
    <t>2.8.8.1</t>
  </si>
  <si>
    <t>2.8.8.1 Ejecutar el presupuesto en base a peticiones de la ciudadanía con recursos federales etiquetados para infraestructura de la red de energía eléctrica.</t>
  </si>
  <si>
    <t>Porcentaje del presupuesto de egresos ejercido para obras de infraestructura de la red de energía eléctrica</t>
  </si>
  <si>
    <t>Conocer la proporción de recursos ejercida para la ejecución de obras de infraestructura de la red de energía eléctrica en el municipio</t>
  </si>
  <si>
    <t>Presupuesto de egresos ejercido para obras de infraestructura de la red de energía eléctrica</t>
  </si>
  <si>
    <t>(Presupuesto de egresos ejercido para obras de infraestructura de la red de energía eléctrica/Presupuesto de egresos destinado para obras de infraestructura de la red de energía eléctrica)*100</t>
  </si>
  <si>
    <t>32.04 mdp FAIS 2021</t>
  </si>
  <si>
    <t>Registro de proyectos FAIS por ejercicio fiscal</t>
  </si>
  <si>
    <t>El gobierno municipal cuenta con fondos para la infraestructura electrica y alumbrado publico del municipio</t>
  </si>
  <si>
    <t>Presupuesto de egresos destinado para obras de infraestructura de la red de energía eléctrica</t>
  </si>
  <si>
    <t>Presupuesto de egresos del ejercicio fiscal evaluado</t>
  </si>
  <si>
    <t xml:space="preserve">2.8.8.2 </t>
  </si>
  <si>
    <t>2.8.8.2 Contratar proveedores que cumplan las normas vigentes por Comisión Federal de Electricidad y Secretaria de Energía.</t>
  </si>
  <si>
    <t>Porcentaje de proveedores que cumplen con especificaciones de la C.F.E</t>
  </si>
  <si>
    <t>Conocer el porcentaje de proveedores que cumplen con especificaciones de la C.F.E.</t>
  </si>
  <si>
    <t>Número de proveedores que cumplen especificaciones C.F.E</t>
  </si>
  <si>
    <t>Proveedores</t>
  </si>
  <si>
    <t>(Número de proveedores que cumplen especificaciones C.F.E/Número de proveedores inscritos en el padrón)*!00</t>
  </si>
  <si>
    <t>Registro de proveedores que cumplan las normas vigentes por Comisión Federal de Electricidad y Secretaria de Energía</t>
  </si>
  <si>
    <t>El gobierno municipal cuenta con un padrón de proveedores que cumplen con las normas vigentes de la CFE</t>
  </si>
  <si>
    <t>Número de proveedores inscritos en el padrón</t>
  </si>
  <si>
    <t>2.8.8.3</t>
  </si>
  <si>
    <t xml:space="preserve">2.8.8.3 Fortalecer las capacidades del personal de la dirección de alumbrado público.  </t>
  </si>
  <si>
    <t xml:space="preserve">Porcentaje de personal de alumbrado público capacitado </t>
  </si>
  <si>
    <t>Conocer la proporción de personal de alumbrado público capacitado</t>
  </si>
  <si>
    <t>Personal de alumbrado público capacitado</t>
  </si>
  <si>
    <t>Personal</t>
  </si>
  <si>
    <t>(Personal de alumbrado público capacitado/Número de empleados en la dir. de alumbrado público)*!00</t>
  </si>
  <si>
    <t xml:space="preserve">Registro de capacitaciones y listas de asistencia por la Dirección de Alumbrado Público de la Coordinación General de Servicios Públicos Municipales </t>
  </si>
  <si>
    <t>La dirección de Alumbrado Público cuenta con personal capacitado para atender las solicitudes de la ciudadanía respetando las normas de la CFE</t>
  </si>
  <si>
    <t>Número de empleados en la dir. de alumbrado público</t>
  </si>
  <si>
    <t xml:space="preserve">2.8.8.4 </t>
  </si>
  <si>
    <t>2.8.8.4 Ampliar la infraestructura de suministro de energía eléctrica con especial atención a las zonas que se consideren prioritarias en materia de prevención de la violencia en general y, en particular de la violencia de género.</t>
  </si>
  <si>
    <t>Porcentaje de zonas inseguras atendidas con el servicio energía eléctrica</t>
  </si>
  <si>
    <t>Conocer el porcentaje de zonas inseguras atendidas con el servicio de energía eléctrica</t>
  </si>
  <si>
    <t>Número de zonas inseguras atendidas con el servicio de energía eléctrica</t>
  </si>
  <si>
    <t>Zonas inseguras</t>
  </si>
  <si>
    <t>(Número de zonas inseguras atendidas con el servicio de energía eléctrica/Número de zonas inseguras identificadas)*100</t>
  </si>
  <si>
    <t xml:space="preserve">Registro de zonas inseguras atendidas con servicio de energía eléctrica por la Dirección de Alumbrado Público de la Coordinación General de Servicios Públicos Municipales </t>
  </si>
  <si>
    <t>El gobierno municipal atiende las zonas inseguras del municipio con el servicio de alumbrado</t>
  </si>
  <si>
    <t>Número de zonas inseguras identificadas</t>
  </si>
  <si>
    <t xml:space="preserve">2.8.8.5 </t>
  </si>
  <si>
    <t>2.8.8.5 Supervisar obras de ampliación y mantenimiento de la red de energía eléctrica pendientes de conexión y operatividad para canalizar a la instancia correspondiente.</t>
  </si>
  <si>
    <t>Porcentaje de zonas identificadas con necesidades operativas de energía eléctrica canalizadas a la instancia correspondiente</t>
  </si>
  <si>
    <t>Conocer el porcentaje de zonas identificadas con necesidades operativas de energía eléctrica canalizadas a la instancia correspondiente</t>
  </si>
  <si>
    <t>Zonas identificadas con necesidades operativas de energía eléctrica canalizadas a la instancia correspondiente</t>
  </si>
  <si>
    <t>Zonas</t>
  </si>
  <si>
    <t>(Zonas identificadas con necesidades operativas de energía eléctrica canalizadas a la instancia correspondiente/Zonas identificadas con necesidades operativas)*100</t>
  </si>
  <si>
    <t xml:space="preserve">Registro de proyectos canalizados a la CFE por la Dirección de Alumbrado Público de la Coordinación General de Servicios Públicos Municipales </t>
  </si>
  <si>
    <t>Se cuenta con un censo de zonas identificadas con necesidades operativas de energía eléctrica</t>
  </si>
  <si>
    <t>Zonas identificadas con necesidades operativas</t>
  </si>
  <si>
    <t>2.8.8.6</t>
  </si>
  <si>
    <t xml:space="preserve">2.8.8.6 Diseñar y construir redes de suministro de energía eléctrica mediante la utilización de energías convencionales. </t>
  </si>
  <si>
    <t>Porcentaje de redes de suministro de energía eléctrica costruidas en el periodo evaluado</t>
  </si>
  <si>
    <t>Conocer el porcentaje de redes de suministro de energía eléctrica construidas en el periodo evaluado</t>
  </si>
  <si>
    <t>Número de redes de suministro de energía eléctrica construidas en el periodo evaluado</t>
  </si>
  <si>
    <t>Redes de suministro</t>
  </si>
  <si>
    <t>(Número de redes de suministro de energía eléctrica construidas en el periodo evaluado/Número de redes de suministro de energía eléctrica programadas)*100</t>
  </si>
  <si>
    <t xml:space="preserve">Registro de proyectos de suministro de energía eléctrica por la Dirección de Alumbrado Público de la Coordinación General de Servicios Públicos Municipales </t>
  </si>
  <si>
    <t>El gobierno municipal invierte en proyectos de suministro de energía eléctrica en las zonas identificadas con necesidades operativas</t>
  </si>
  <si>
    <t>Número de redes de suministro de energía eléctrica programadas</t>
  </si>
  <si>
    <t>2.8.8.7</t>
  </si>
  <si>
    <t>2.8.8.7 Valorar la factibilidad del uso de energías alternativas en la construcción de nuevas redes de suministro de energía eléctrica en zonas rurales de alta y muy alta marginación.</t>
  </si>
  <si>
    <t>Porcentaje de redes de suministro de energía eléctrica costruidas en la zona rural del municipio</t>
  </si>
  <si>
    <t>Conocer el porcentaje de redes de suministro de energía eléctrica construidas en la zona rural del municipio</t>
  </si>
  <si>
    <t>Número de redes de suministro de energía eléctrica costruidas en la zona rural del municipio</t>
  </si>
  <si>
    <t>(Número de redes de suministro de energía eléctrica costruidas en la zona rural del municipio/Número de redes de suministro de energía eléctrica programadas en la zona rural)*100</t>
  </si>
  <si>
    <t xml:space="preserve">Registro de proyectos de suministro de energía eléctrica en zona rural por la Dirección de Alumbrado Público de la Coordinación General de Servicios Públicos Municipales </t>
  </si>
  <si>
    <t>El gobierno municipal invierte en proyectos de suministro de energía eléctrica en la zona rural</t>
  </si>
  <si>
    <t>Número de redes de suministro de energía eléctrica programadas en la zona rural</t>
  </si>
  <si>
    <t xml:space="preserve">2.8.9.1 </t>
  </si>
  <si>
    <t>2.8.9.1 Capacitar al personal para las actividades operativas en base a los criterios técnicos incluidos en la normatividad vigente</t>
  </si>
  <si>
    <t>1 Programa de capacitación</t>
  </si>
  <si>
    <t>Porcentaje del personal de alumbrado público capacitado con base a los criterios técnicos de la normatividad vigente</t>
  </si>
  <si>
    <t>Conocer el porcentaje del personal de alumbrado público capacitado con base a los criterior técnicos de la normatividad vigente</t>
  </si>
  <si>
    <t>Número de empleados capacitados con base a los criterios técnicos de la normatividad vigente</t>
  </si>
  <si>
    <t>(Número de empleados capacitados con base a los criterios técnicos de la normatividad vigente/Número de empleados en la dir. de alumbrado público)*100</t>
  </si>
  <si>
    <t>El personal operativo de la Dirección de Alumbrado Público se capacita y aplica sus conocimiento en base a los criterios técnicos para operar bajo la normatividad vigente</t>
  </si>
  <si>
    <t>Número de empleados en la dir. de alimbrado público</t>
  </si>
  <si>
    <t>2.8.9.1 a. Equipar al personal de acuerdo con las normas de seguridad para mejorar su desempeño</t>
  </si>
  <si>
    <t>Porcentaje de personal de alumbrado público equipado</t>
  </si>
  <si>
    <t>Conocer el porcentaje de personal de alumbrado público equipado</t>
  </si>
  <si>
    <t>Personal de alumbrado público equipado</t>
  </si>
  <si>
    <t>(Personal de alumbrado público equipado/Personal de alumbrado público)*100</t>
  </si>
  <si>
    <t xml:space="preserve">Registro de operativos de supervisión del sistema de alumbrado público por la Dirección de Alumbrado Público de la Coordinación General de Servicios Públicos Municipales </t>
  </si>
  <si>
    <t>El personal operativo de la Dirección de Alumbrado Público recibe y utiliza el equipo adecuado de acuerdo a lo establecido en la norma de seguridad para mejorar su desempeño</t>
  </si>
  <si>
    <t>Personal de alumbrado público</t>
  </si>
  <si>
    <t xml:space="preserve">2.8.9.2 </t>
  </si>
  <si>
    <t>2.8.9.2 Realizar actividades de supervisión operativa de manera permanente para identificar y determinar las necesidades específicas del Sistema de Alumbrado Público Municipal en avenidas principales y zona turística, así como zona urbana y rural.</t>
  </si>
  <si>
    <t>Porcentaje de operativos de supervisión del sistema de alumbrado público realizados</t>
  </si>
  <si>
    <t>Conocer el porcentaje de operativos de supervisión del sistema de alumbrado público realizados</t>
  </si>
  <si>
    <t>Operativos de supervición del sistema de alumbrado público realizados</t>
  </si>
  <si>
    <t>(Operativos de supervición del sistema de alumbrado público realizados/Operativos de supervición del sistema de alumbrado público programados)*100</t>
  </si>
  <si>
    <t xml:space="preserve">El personal operativo de la Dirección de Alumbrado Público realiza actividades de supervisión para atender las necesidades del municipio </t>
  </si>
  <si>
    <t>Operativos de supervición del sistema de alumbrado público programados</t>
  </si>
  <si>
    <t xml:space="preserve">2.8.9.3 </t>
  </si>
  <si>
    <t>2.8.9.3 Determinar las deficiencias de consumo de energía para disminuir el impacto financiero en la facturación ante C.F.E. del Alumbrado Público Municipal.</t>
  </si>
  <si>
    <t>Variación porcentual del gasto facturado ante la CFE por Consumo de Alumbrado Público en el Municipio</t>
  </si>
  <si>
    <t>Conocer el porcentaje de áreas de oporttunidad atendidas en el periodo</t>
  </si>
  <si>
    <t>Gasto facturado ante la CFE por el Alumbrado Público en el periodo actual</t>
  </si>
  <si>
    <t>(Número de áreas de oportunidad atendidas/Número de áreas de oportunidad identificadas)*100</t>
  </si>
  <si>
    <t>Porcertanje de áreas de oportunidad atendidas</t>
  </si>
  <si>
    <t>Gasto facturado ante la CFE por el Alumbrado Público en el periodo anterior</t>
  </si>
  <si>
    <t>2.8.9.4</t>
  </si>
  <si>
    <t>2.8.9.4 Determinar y mantener el inventario óptimo de materiales para dar cumplimiento con los programas de mantenimiento e instalación de luminarias.</t>
  </si>
  <si>
    <t>Porcentaje de material de suministro recibido para dar seguimiento al mantenimiento e instalación de luminarias</t>
  </si>
  <si>
    <t>Conocer el porcentaje de material de suministro recibido para dar seguimiento al manteninmiento e instalación de luminarias</t>
  </si>
  <si>
    <t>Material de suministro recibido para dar seguimiento al mantenimiento e instalación de luminarias</t>
  </si>
  <si>
    <t>Material de suministro</t>
  </si>
  <si>
    <t>(Material de suministro recibido para dar seguimiento al mantenimiento e instalación de luminarias/Material de suministro solicitado para dar seguimiento al mantenimiento e instalación de luminarias)*100</t>
  </si>
  <si>
    <t xml:space="preserve">Registro de inventario de suministros por la Dirección de Alumbrado Público de la Coordinación General de Servicios Públicos Municipales </t>
  </si>
  <si>
    <t>Se adquiere material de suministro para atender las necesidades de alumbrado público detectadas del municipio</t>
  </si>
  <si>
    <t>Material de suministro solicitado para dar seguimiento al mantenimiento e instalación de luminarias</t>
  </si>
  <si>
    <t>2.8.9.5</t>
  </si>
  <si>
    <t>2.8.9.5 Realizar un censo de luminarias de forma anual por parte del Municipio para conocer de manera exacta el número de luminarias existentes, para la elaboración de las necesidades financieras referentes al pago de facturación por consumo de energía eléctrica, así como la elaboración del programa de rehabilitación e instalación de luminarias.</t>
  </si>
  <si>
    <t>Variación porcentual de las luminarias municipales</t>
  </si>
  <si>
    <t>Conocer el  la variación de luminarias existentes en el municipio</t>
  </si>
  <si>
    <t>Total de luminarias en el municipio en el periodo actual</t>
  </si>
  <si>
    <t>((Total de luminarias en el municipio en el periodo actual-Total de luminarias en el municipio en el periodo anterior al evaluado)/Total de luminarias en el municipio en el periodo anterior al evaluado)*100</t>
  </si>
  <si>
    <t>50,620 luminarias en zona urbana censo 2015                      24,144 zona urbana                                                                26,476 zona rural</t>
  </si>
  <si>
    <t xml:space="preserve">Censo de luminarias anual por la Dirección de Alumbrado Público de la Coordinación General de Servicios Públicos Municipales </t>
  </si>
  <si>
    <t>Se cuenta con un censo de luminarias en la zona urbana y rural del municipio</t>
  </si>
  <si>
    <t>Total de luminarias en el municipio</t>
  </si>
  <si>
    <t>Total de luminarias en el municipio en el periodo anterior</t>
  </si>
  <si>
    <t xml:space="preserve">2.8.10.1 </t>
  </si>
  <si>
    <t>2.8.10.1 Mantenimiento preventivo y correctivo integral en sanitarios, lavaderos, drenaje, techumbre, alumbrado, energía eléctrica, puertas, accesos, protecciones estacionamiento, basureros y pintura.</t>
  </si>
  <si>
    <t>37 mercados atendidos</t>
  </si>
  <si>
    <t xml:space="preserve">Porcentaje de mercados y centrales de abasto atendidos con servicio de mantenimiento </t>
  </si>
  <si>
    <t>Conocer el porcentaje de mercados y centrales de abasto atendidos con servicio de mantenimiento</t>
  </si>
  <si>
    <t xml:space="preserve">Mercados y centrales de abasto atendidos con servicio de mantenimiento </t>
  </si>
  <si>
    <t>Mercados</t>
  </si>
  <si>
    <t>(Mercados y centrales de abasto atendidos con servicio de mantenimiento/Total de mencardos municipales y centrales de abasto)*100</t>
  </si>
  <si>
    <t>28 mercados atendidos con servicios de mantemiento en 2021</t>
  </si>
  <si>
    <t xml:space="preserve">Registro de servicios de mantenimiento a mercados y central de abasto por la Dirección de Mercados y Central de Abasto de la Coordinación General de Servicios Públicos Municipales </t>
  </si>
  <si>
    <t xml:space="preserve">El municipio cuenta con mercados y centrales de abasto en buenas condiciones para la oferta de productos </t>
  </si>
  <si>
    <t>Total de mencardos municipales y centrales de abasto</t>
  </si>
  <si>
    <t>2.8.10.2 Llevar a cabo operativos de limpieza en todas las áreas de los mercados.</t>
  </si>
  <si>
    <t>Porcentaje de mercados atendidos con brigadas de limpieza</t>
  </si>
  <si>
    <t>Conocer el porcentaje de mercados atendidos con brigadas de limpieza</t>
  </si>
  <si>
    <t>Mercados atendidos con brigadas de limpieza</t>
  </si>
  <si>
    <t>(Mercados atendidos con brigadas de limpieza/Total de mencardos municipales y centrales de abasto)*100</t>
  </si>
  <si>
    <t>28 mercados atendidos con brigadas de limpieza en 2021</t>
  </si>
  <si>
    <t xml:space="preserve">Registro de brigadas de limpieza en mercados y central de abasto por la Dirección de Mercados y Central de Abasto de la Coordinación General de Servicios Públicos Municipales </t>
  </si>
  <si>
    <t>Se da mantenimiento a los mercados y centrales de abasto del municipio atendiendo las normas de sanidad para venta de productos</t>
  </si>
  <si>
    <t>2.8.11.1</t>
  </si>
  <si>
    <t>2.8.11.1 Verificar y garantizar la calidad e inocuidad de los productos cárnicos expedidos en locales y supermercados de la ciudad.</t>
  </si>
  <si>
    <t>Porcentaje de superviciones en calidad e inocuidad de los productos cárnicos realizadas en locales y supermercados de la ciudad</t>
  </si>
  <si>
    <t>Conocer el porcentaje de superviciones en calidad e inocuidad de los productos cárnicos realizadas en locales y supermercados de la ciudad</t>
  </si>
  <si>
    <t>Superviciones en calidad e inocuidad de los productos cárnicos realizadas en locales y supermercados de la ciudad</t>
  </si>
  <si>
    <t>Superviciones</t>
  </si>
  <si>
    <t>(Superviciones en calidad e inocuidad de los productos cárnicos realizadas en locales y supermercados de la ciudad/Superviciones en calidad e inocuidad de los productos cárnicos programadas en locales y supermercados de la ciudad)*100</t>
  </si>
  <si>
    <t>1,189 superviisiones en 2019</t>
  </si>
  <si>
    <t xml:space="preserve">Registro de superviciones en calidad de productos cárnicos en locales y supermercados por la Dirección de Rastros Municipales de la Coordinación General de Servicios Públicos Municipales </t>
  </si>
  <si>
    <t xml:space="preserve">Los establecimientos cumplan con la norma de sanidad en la venta de productos cárnicos </t>
  </si>
  <si>
    <t>Superviciones en calidad e inocuidad de los productos cárnicos programadas en locales y supermercados de la ciudad</t>
  </si>
  <si>
    <t>2.9 Vivienda</t>
  </si>
  <si>
    <t xml:space="preserve">2.9.1.1 </t>
  </si>
  <si>
    <t>2.9.1.1 Disminuir los números de viviendas que presenten piso de tierra a través del programa Piso Firme.</t>
  </si>
  <si>
    <t>Porcentaje de viviendas beneficiadas con el programa de piso firme</t>
  </si>
  <si>
    <t>Conocer el porcentaje de viviendas beneficiadas con el programa de piso firme</t>
  </si>
  <si>
    <t>Número de viviendas beneficiadas con el programa de piso firme</t>
  </si>
  <si>
    <t>(Número de viviendas beneficiadas con el programa de piso firme/Número de viviendas con pisos de tierra en el municipio)*100</t>
  </si>
  <si>
    <t>645 viviendas beneficiadas en 2019</t>
  </si>
  <si>
    <t xml:space="preserve">Registro de proyectos por la Dirección de Fortalecimiento Municipal de la Secretaría de Planeación y Desarrollo Económico/Informe anual sobre la situación de pobreza y rezago social </t>
  </si>
  <si>
    <t>El gobierno municipal destina recursos para el programa piso firme</t>
  </si>
  <si>
    <t>9. Dignificación de los servicios básicos de la vivienda</t>
  </si>
  <si>
    <t>Número de viviendas con pisos de tierra en el municipio</t>
  </si>
  <si>
    <t>2.9.1.2</t>
  </si>
  <si>
    <t>2.9.1.2 Dotar a las familias de materiales para el mejoramiento de la Vivienda.</t>
  </si>
  <si>
    <t>Porcentaje de viviendas beneficiadas con materiales para el mejoramiento de vivienda</t>
  </si>
  <si>
    <t xml:space="preserve">Conocer el porcentaje de viviendas beneficiadas con materiales para el mejoramiento de vivienda en el periodo evaluado </t>
  </si>
  <si>
    <t>Número  de viviendas beneficiadas con materiales para el mejoramiento de vivienda</t>
  </si>
  <si>
    <t>(Número  de viviendas beneficiadas con materiales para el mejoramiento de vivienda/Número de vivendas con carencias en el rubro de calidad y espacios en la vivienda)*100</t>
  </si>
  <si>
    <t>9,676 familias beneficiadas</t>
  </si>
  <si>
    <t>El gobierno municipal mantiene lazos con la congregación mariana trinitaria para la adquisición de materiales para el mejoramiento de las viviendas de los ciudadanos</t>
  </si>
  <si>
    <t>Número de vivendas con carencias en el rubro de calidad y espacios en la vivienda</t>
  </si>
  <si>
    <t>2.9.1.3</t>
  </si>
  <si>
    <t>2.9.1.3 Disminuir el índice de hogares sin acceso al agua potable, dotando de material para el almacenamiento del vital líquido.</t>
  </si>
  <si>
    <r>
      <t>Porcentaje de viviendas beneficiadas con la entrega de tinacos</t>
    </r>
    <r>
      <rPr>
        <i/>
        <sz val="11"/>
        <color theme="1"/>
        <rFont val="Arial Narrow"/>
        <family val="2"/>
      </rPr>
      <t/>
    </r>
  </si>
  <si>
    <t>Conocer el porcentaje de viviendas beneficiadas con la entrega de tinacos en el periodo evaluado</t>
  </si>
  <si>
    <t>Número de viviendas beneficiadas con la entrega de tinacos</t>
  </si>
  <si>
    <t>(Número de viviendas beneficiadas con la entrega de tinacos/Número de vivendas sin acceso al agua)*100</t>
  </si>
  <si>
    <t>1,651 familias beneficiadas con la entrega de tinacos</t>
  </si>
  <si>
    <t>El gobierno municipal mantiene lazos con la congregación mariana trinitaria para la adquisición de materiales para el abastecimiento del vital líquido en las viviendas de los ciudadanos</t>
  </si>
  <si>
    <t>Número de vivendas sin acceso al agua</t>
  </si>
  <si>
    <t>2.9.1.4</t>
  </si>
  <si>
    <t>2.9.1.4 Proveer de energía eléctrica a los hogares que no cuentan con este servicio.</t>
  </si>
  <si>
    <t>Porcentaje de viviendas beneficiadas con servicio de energia electrica</t>
  </si>
  <si>
    <t>Conocer el porcentaje de viviendas beneficiadas con el servicio de energía eléctrica</t>
  </si>
  <si>
    <t>Número de viviendas beneficiadas con energia electrica</t>
  </si>
  <si>
    <t>Número de viviendas beneficiadas con energia electrica/Número de viviendas sin electricidad)*100</t>
  </si>
  <si>
    <t xml:space="preserve">Registro de proyectos por la Dirección de Alumbrado Público de la Coordinación de Servicios Públicos Municipales/Informe anual sobre la situación de pobreza y rezago social </t>
  </si>
  <si>
    <t>El gobierno municipal lleva a cabo proyectios de electrificación en las colonias y comunidades del municipio localidas en zonas de atención prioritaria</t>
  </si>
  <si>
    <t>Número de viviendas sin electricidad</t>
  </si>
  <si>
    <t>2.10 Agua potable</t>
  </si>
  <si>
    <t>Agua Limpia y Saneamiento</t>
  </si>
  <si>
    <t>2.10.1.1 </t>
  </si>
  <si>
    <t>2.10.1.1  Equipos de bombeo en corrgidos y en buen estado</t>
  </si>
  <si>
    <t>114 equipos de bombeo trianual</t>
  </si>
  <si>
    <t>Porcentaje de equipos de bombeo que recibieron mantenimiento correctivo</t>
  </si>
  <si>
    <t>Conocer el porcentaje de equipos de bombeo que recibieron mantenimiento correctivo en el periodo evaluado</t>
  </si>
  <si>
    <t>Número de equipos de bombeo que recibieron mantenimiento correctivo</t>
  </si>
  <si>
    <t xml:space="preserve">Equipos de bombeo </t>
  </si>
  <si>
    <t>(Número de equipos de bombeo que recibieron mantenimiento correctivo/Número de equipos de bombeo programados para mantenimiento correctivo)*100</t>
  </si>
  <si>
    <t>Registro de equipos de bombeo por la Dirección General de CAPAMA</t>
  </si>
  <si>
    <t>Se realiza oportunamente las licitaciones y contratos de obra.</t>
  </si>
  <si>
    <t>9 equipos de bombeo trianual</t>
  </si>
  <si>
    <t>Número de equipos de bombeo programados para mantenimiento correctivo</t>
  </si>
  <si>
    <t>2.10.1.2</t>
  </si>
  <si>
    <t>2.10.1.2  Mantenimiento preventivo de equipos de bombeo</t>
  </si>
  <si>
    <t>Porcentaje de equipos de bombeo con mantenimiento preventivo</t>
  </si>
  <si>
    <t>Conocer el porcentaje de equipos de bombeo con mantenimiento preventivo en el periodo</t>
  </si>
  <si>
    <t>Número de equipos de bombeo que recibieron mantenimiento preventivo</t>
  </si>
  <si>
    <t>(Número de equipos de bombeo que recibieron mantenimiento preventivo/Número de equipos de bombeo programados para mantenimiento preventivo)*100</t>
  </si>
  <si>
    <t>10. Mejoramiento de la infraestructura para la provisión eficiente del agua potable</t>
  </si>
  <si>
    <t>15 equipos de bombeo trianual</t>
  </si>
  <si>
    <t>Número de equipos de bombeo programados para mantenimiento preventivo</t>
  </si>
  <si>
    <t>2.10.1.3 </t>
  </si>
  <si>
    <t>2.10.1.3 Rehabilitar los 3 acueductos con capacidad de 42, 44 y 48 pulgadas para la recuperación de caudales por fugas recurrentes.</t>
  </si>
  <si>
    <t>3 acueductos</t>
  </si>
  <si>
    <t xml:space="preserve">Porcentaje de acueductos rehabilitados para recuperación de caudales </t>
  </si>
  <si>
    <t>Conocer el porcentaje de acueductos rehabilitados para recuperación de caudales</t>
  </si>
  <si>
    <t xml:space="preserve">Número de acueductos rehabilitados para recuperación de caudales </t>
  </si>
  <si>
    <t>Acueductos</t>
  </si>
  <si>
    <t>(Número de acueductos rehabilitados para recuperación de caudales/Número de acueductos existentes en el municipio)*100</t>
  </si>
  <si>
    <t>Registro de acueductos rehabilitados por la Dirección General de CAPAMA</t>
  </si>
  <si>
    <t>Número de acueductos existentes en el municipio</t>
  </si>
  <si>
    <t>2.10.1.4 </t>
  </si>
  <si>
    <t>2.10.1.4 Mantenimiento y rehabilitación de la infraestructura hidráulica municipal.</t>
  </si>
  <si>
    <t>Porcentaje de obras de rehabilitación para la infraestructura hidraúlica realizadas</t>
  </si>
  <si>
    <t>Conocer el porcentaje de obras de rehabilitación para la infraestructura hidraúlica realizadas</t>
  </si>
  <si>
    <t>Número de obras de rehabilitación para la infraestructura hidraúlica realizadas</t>
  </si>
  <si>
    <t>(Número de obras de rehabilitación para la infraestructura hidraúlica realizadas/Número de obras de rehabilitación para la infraestructura hidraúlica programadas)*100</t>
  </si>
  <si>
    <t>165 obras de rehabilitación de infraestructura hidraúlica (2018-2021)</t>
  </si>
  <si>
    <t>Número de obras de rehabilitación para la infraestructura hidraúlica programadas</t>
  </si>
  <si>
    <t>2.10.1.5</t>
  </si>
  <si>
    <t>2.10.1.5 Mantenimiento y rehabilitación de las fuentes de abastecimiento y cárcamos de bombeo.</t>
  </si>
  <si>
    <t xml:space="preserve">Porcentaje de cárcamos de bombeo rehabilitados </t>
  </si>
  <si>
    <t>Conocer el porcentaje de cárcamos de bombeo rehabilitados en el periodo evaluado</t>
  </si>
  <si>
    <t xml:space="preserve">Número de cárcamos de bombeo rehabilitados </t>
  </si>
  <si>
    <t>Cárcamos</t>
  </si>
  <si>
    <t>(Número de cárcamos de bombeo rehabilitados/Número de cárcamos de bombeo programados)*100</t>
  </si>
  <si>
    <t xml:space="preserve">Número de cárcamos de bombeo programados </t>
  </si>
  <si>
    <t>2.10.2.1</t>
  </si>
  <si>
    <t>2.10.2.1 Atención oportuna a las fugas de agua en el Municipio mediante el sistema 073.</t>
  </si>
  <si>
    <t>Porcentaje de solicitudes de fugas de agua potable atendidas mediante el sistema 073</t>
  </si>
  <si>
    <t>Conocer el porcentaje de solicitudes de ffugas de agua potable atendidas mediante el sistema 073</t>
  </si>
  <si>
    <t>Número de solicitudes de fugas de agua potable atendidas mediante el sistema 073</t>
  </si>
  <si>
    <t>(Número de solicitudes de fugas de agua potable atendidas mediante el sistema 073/Número de solicitudes de fugas de agua potable recibidos)*100</t>
  </si>
  <si>
    <t>2,774 fugas de agua potable atendidas en 2021</t>
  </si>
  <si>
    <t>Registro de solicitudes de fugas de agua por la Dirección General de CAPAMA</t>
  </si>
  <si>
    <t>La ciudadanía reporta las fugas de agua en el sistema 073</t>
  </si>
  <si>
    <t>Número de solicitudes de fugas de agua potable recibidos</t>
  </si>
  <si>
    <t>2.10.2.2</t>
  </si>
  <si>
    <t xml:space="preserve">2.10.2.2  Reparar la infraestructura de la red de agua potable afectada por el sismo del pasado 7 de septiembre. </t>
  </si>
  <si>
    <t>Porcentaje de la infraestructura de la red de agua reparada</t>
  </si>
  <si>
    <t>Conocer el porcentaje de la infraestructura de la red de agua reparada</t>
  </si>
  <si>
    <t>Número de rupturas de acueductos reparadas</t>
  </si>
  <si>
    <t>Rupturas</t>
  </si>
  <si>
    <t>(Número de rupturas de acueductos reparadas/Número de acueductos dañados por el sismo)*100</t>
  </si>
  <si>
    <t>Registro de daños a la infraestructura por sismo 7.1 por la Dirección General de CAPAMA</t>
  </si>
  <si>
    <t>Número de acueductos dañados por el sismo</t>
  </si>
  <si>
    <t>2.10.2.3 </t>
  </si>
  <si>
    <t xml:space="preserve">2.10.2.3  Continuar con la distribución de agua en pipas en las colonias del puerto que no cuentan aún con el servicio del vital líquido. </t>
  </si>
  <si>
    <t>Dirección General de CAPAMA/Dir. de Provisión Popular</t>
  </si>
  <si>
    <t>Pocentaje de solicitudes de servicio de pipa de agua potable atendidas en el periodo evaluado</t>
  </si>
  <si>
    <t>Conocer el porcentaje de solicitudes de servicio de pipa de agua potable atendidas en el periodo evaluado</t>
  </si>
  <si>
    <t>Número de solicitudes de servicio de pipa de agua potable atendidas</t>
  </si>
  <si>
    <t>(Número de solicitudes de servicio de pipa de agua potable atendidas/Número de solicitudes de servicio de pipa de agua potable recibidas)*100</t>
  </si>
  <si>
    <t>11,060 servicios de pipa de agua potable atendidos</t>
  </si>
  <si>
    <t>Registro de servicios de pipa de agua potable por la Dirección General de CAPAMA y Secretaría General del H. Ayuntamiento</t>
  </si>
  <si>
    <t xml:space="preserve">Se dispone de agua suficiente en los puntos de abastecimiento -garzas- de las pipas distribuidoras </t>
  </si>
  <si>
    <t>Número de solicitudes de servicio de pipa de agua potable recibidas</t>
  </si>
  <si>
    <t>2.10.2. </t>
  </si>
  <si>
    <t>Porcentaje de colonias beneficiadas con el servicio de distribución de agua en pipas</t>
  </si>
  <si>
    <t>Número de colonias beneficiadas con el servicios de distribución de agua en pipas</t>
  </si>
  <si>
    <t>(Número de colonias beneficiadas con el servicios de distribución de agua en pipas/Número de colonias que no disponen del servicio de agua en la zona urbana)*100</t>
  </si>
  <si>
    <t>Expediente Comprobatorio</t>
  </si>
  <si>
    <t>Clonias que no disponen del servicio de agua en la zona urbana</t>
  </si>
  <si>
    <t>2.10.3.1</t>
  </si>
  <si>
    <t>2.10.3.1 Concientización de la cultura del agua a la ciudadanía en general mediante capacitación, visitas guiadas, formación de comités vecinales del agua para el cuidado y uso responsable del vital líquido.</t>
  </si>
  <si>
    <t>Porcentaje de talleres de sensibilización en el tema de cuidado y uso responsable del agua realizados</t>
  </si>
  <si>
    <t>Conocer el porcentaje de talleres de sensibilización en el tema de cuidado y uso responsable del agua realizados</t>
  </si>
  <si>
    <t>Número de talleres de sensibilización en el tema de cuidado y uso responsable del agua realizados</t>
  </si>
  <si>
    <t>(Número de talleres de sensibilización en el tema de cuidado y uso responsable del agua realizados/Número de talleres de sensibilización en el tema de cuidado y uso responsable del agua programados)*100</t>
  </si>
  <si>
    <t>4 talleres de sensibilización en 2019</t>
  </si>
  <si>
    <t xml:space="preserve">Registro de talleres de sensibilización en el tema de cuidado y uso responsable del agua y listas de asistencia por la Dirección General de CAPAMA </t>
  </si>
  <si>
    <t>La población convocada acude a los talleres de sensibilización</t>
  </si>
  <si>
    <t>Número de talleres de sensibilización en el tema de cuidado y uso responsable del agua programados</t>
  </si>
  <si>
    <t>2.10.3.2</t>
  </si>
  <si>
    <t>2.10.3.2 Clausurar las tomas clandestinas de agua detectadas en los acueductos Papagayo I y II.</t>
  </si>
  <si>
    <t>Porcentaje de tomas clandestinas clausuradas en los acueductos Papagayo I y II</t>
  </si>
  <si>
    <t>Conocer el porcentaje de tomas clandestinas clausuradas en los acueductos Papagayo I y II en el periodo</t>
  </si>
  <si>
    <t>Número de tomas clandestinas clausuradas en los acueductos Papagayo I y II</t>
  </si>
  <si>
    <t>Tomas clandestinas</t>
  </si>
  <si>
    <t>(Número de tomas clandestinas clausuradas en los acueductos Papagayo I y II/Número de tomas clandestinas detectadas en los acueductos Papagayo I y II)*100</t>
  </si>
  <si>
    <t>Registro de tomas clandestinas en los acueductos clausuradas por la Dirección General de CAPAMA</t>
  </si>
  <si>
    <t>Las partes involucradas cumplen los acuerdos.</t>
  </si>
  <si>
    <t>Número de tomas clandestinas detectadas en los acueductos Papagayo I y II</t>
  </si>
  <si>
    <t>2.10.3.3</t>
  </si>
  <si>
    <t>2.10.3.3 Evitar las tomas clandestinas en los tanques de almacenamiento.</t>
  </si>
  <si>
    <t>Porcentaje de tomas clandestinas clausuradas en los tanques de almacenamiento</t>
  </si>
  <si>
    <t>Conocer el porcentaje de tomas clandestinas clausuradas en los tanqies de almacenamiento durante el periodo evaluado</t>
  </si>
  <si>
    <t>Número de tomas clandestinas clausuradas en los tanques de almacenamiento</t>
  </si>
  <si>
    <t>(Número de tomas clandestinas clausuradas en los tanques de almacenamiento/Número de tomas clandestinas detectadas en los tanques de almacenamiento)*100</t>
  </si>
  <si>
    <t>Registro de tomas clandestinas en tanques de almacenamiento clausuradas por la Dirección General de CAPAMA</t>
  </si>
  <si>
    <t>Número de tomas clandestinas detectadas en los tanques de almacenamiento</t>
  </si>
  <si>
    <t>2.10.4.1</t>
  </si>
  <si>
    <t xml:space="preserve">2.10.4.1 Desinfección y potabilización del volumen de agua extraída para mejorar la calidad del agua. </t>
  </si>
  <si>
    <t>Porcentaje de agua potabilizada para mejorar su calidad</t>
  </si>
  <si>
    <t>Conocer el porcentaje de agua potabilizada para mejorar su calidad en el periodo</t>
  </si>
  <si>
    <t>Metros cúbicos de  agua potabilizados para mejorar su calidad</t>
  </si>
  <si>
    <t>(Metros cúbicos de  agua potabilizados para mejorar su calidad/Metros cúbicos de  agua extraídos)*100</t>
  </si>
  <si>
    <t>Registro de metros cúbicos de agua potabilizada por la Dirección General de CAPAMA</t>
  </si>
  <si>
    <t>Los proveedores abastecen sin contratiempos los productos para la desinfección y potabilización.</t>
  </si>
  <si>
    <t>Metros cúbicos de  agua extraídos</t>
  </si>
  <si>
    <t>2.10.4.2</t>
  </si>
  <si>
    <t xml:space="preserve">2.10.4.2 Construcción de casetas de cloración a inicio de los acueductos. </t>
  </si>
  <si>
    <t xml:space="preserve">Porcentaje de casetas de cloración construidas </t>
  </si>
  <si>
    <t>Conocer el porcentaje de casetas de cloración construidas</t>
  </si>
  <si>
    <t xml:space="preserve">Número  de casetas de cloración construidas </t>
  </si>
  <si>
    <t>Casetas</t>
  </si>
  <si>
    <t>(Número  de casetas de cloración construidas/Número de casetas de cloración programadas)*100</t>
  </si>
  <si>
    <t>Registro de proyectos por la Dirección General de CAPAMA</t>
  </si>
  <si>
    <t>Número de casetas de cloración programadas</t>
  </si>
  <si>
    <t>2.10.4.3</t>
  </si>
  <si>
    <t xml:space="preserve">2.10.4.3 Potabilización del agua superficial extraída del río Papagayo. </t>
  </si>
  <si>
    <t xml:space="preserve">Porcentaje de agua superficial del río Papagayo potabilizada </t>
  </si>
  <si>
    <t>Conocer el porcentaje de agua superfivial del río Papagayo potabilizada en el periodo evaluado</t>
  </si>
  <si>
    <t xml:space="preserve">Metros cúbicos de  agua superficial del río Papagayo potabilizada </t>
  </si>
  <si>
    <t>(Metros cúbicos de  agua superficial del río Papagayo potabilizada/Metros cúbicos de  agua superficial del río Papagayo extraída)*100</t>
  </si>
  <si>
    <t>93.42% en 2019</t>
  </si>
  <si>
    <t>Registro de metros cúbicos de agua del río Papagayo potabilizada por la Dirección General de CAPAMA</t>
  </si>
  <si>
    <t>Metros cúbicos de  agua superficial del río Papagayo extraída</t>
  </si>
  <si>
    <t>2.10.4.4</t>
  </si>
  <si>
    <t>2.10.4.4 Concluir la rehabilitación de la planta potabilizadora El Cayaco, que actualmente potabiliza el 75 por ciento del agua entrante.</t>
  </si>
  <si>
    <t>1 Obra</t>
  </si>
  <si>
    <t>Porcentaje de etapas para la rehabilitación de la planta potabilizadora del Cayaco cumplidas</t>
  </si>
  <si>
    <t xml:space="preserve">Conocer el porcentaje de etapas cumplidas para la rehabilitación de la planta potabilizadora del Cayaco </t>
  </si>
  <si>
    <t xml:space="preserve">Número de  etapas para la rehabilitación de la planta potabilizadora del Cayaco cumplidas </t>
  </si>
  <si>
    <t xml:space="preserve">(Número de  etapas para la rehabilitación de la planta potabIlizadora del Cayaco cumplidas /Número de  etapas para la rehabilitación de la planta potabIlizadora del Cayaco programadas)*100 </t>
  </si>
  <si>
    <t>Registro de avance físico de la planta potabilizadora El Cayaco por la Dirección General de CAPAMA</t>
  </si>
  <si>
    <t>Porcentaje de etapas para la rehabilitación de la planta potabulizadora del Cayaco cumplidas</t>
  </si>
  <si>
    <t>Número de  etapas para la rehabilitación de la planta potabilizadora del Cayaco programadas</t>
  </si>
  <si>
    <t>2.10.5.1</t>
  </si>
  <si>
    <t>2.10.5.1 Sensibilización de usuarios irregulares para su inscripción al padrón de usuarios.</t>
  </si>
  <si>
    <t>Porcentaje  de personas regularizadas en el padrón de usuarios de la Capama</t>
  </si>
  <si>
    <t>Conocer la proporción de personas regularizadas en el padrón de usuarios de la Capama en el periodo</t>
  </si>
  <si>
    <t>Número  de personas regularizadas en el padrón de usuarios de la Capama</t>
  </si>
  <si>
    <t>(Número  de personas regularizadas en el padrón de usuarios de la Capama/Número  de personas que presentan irregularidades en el padrón de usuarios de la Capama)*100</t>
  </si>
  <si>
    <t>Registro de padrón de usuarios por la Dirección General de CAPAMA</t>
  </si>
  <si>
    <t>Número  de personas que presentan irregularidades en el padrón de usuarios de la Capama</t>
  </si>
  <si>
    <t>2.10.5.2</t>
  </si>
  <si>
    <t>2.10.5.2  Actualización y reclasificación del padrón de usuarios para un cobro justo de acuerdo con sus necesidades.</t>
  </si>
  <si>
    <t>Porcentaje de usuarios reclasificados en el padrón de la Capama de acuerdo a las necesidades</t>
  </si>
  <si>
    <t xml:space="preserve">Conocer el porcentaje de usuarios reclasificados en el padrón de la Capama de acuerdo a las necesidades </t>
  </si>
  <si>
    <t>Número de usuarios reclasificados en el padrón de la Capama de acuerdo a las necesidades</t>
  </si>
  <si>
    <t>Usuarios</t>
  </si>
  <si>
    <t>(Número de usuarios reclasificados en el padrón de la Capama de acuerdo a las necesidades/Número de usuarios inscritos en el padrón de la Capama)*100</t>
  </si>
  <si>
    <t>Registro de padrón de usuarios reclasificados por la Dirección General de CAPAMA</t>
  </si>
  <si>
    <t>Los usuarios se mantienen conformes con la actuazlización y reclasificación del padrón</t>
  </si>
  <si>
    <t>Número de usuarios inscritos en el padrón de la Capama</t>
  </si>
  <si>
    <t>2.10.5.3</t>
  </si>
  <si>
    <t>2.10.5.3  Instalación de micromedidores a los usuarios en zonas donde se requieran, mejorar tiempos y procesos de gestión de los trámites inherentes al área comercial, así como la sistematización de aquellos que sean susceptibles.</t>
  </si>
  <si>
    <t>Porcentaje de micromedidores instalados en zonas requeridas por los usuarios</t>
  </si>
  <si>
    <t>Conocer el porcentaje de micromedidores instalados en zonas requeridas por los usuarios del municipio</t>
  </si>
  <si>
    <t>Número de micromedidores instalados en zonas requeridas por los usuarios</t>
  </si>
  <si>
    <t>Micromedidores</t>
  </si>
  <si>
    <t>(Número de micromedidores instalados en zonas requeridas por los usuarios/Número de micromedidores solicitados por los usuarios)*100</t>
  </si>
  <si>
    <t>Registro de micromedidores instalados por la Dirección General de CAPAMA</t>
  </si>
  <si>
    <t>Número de micromedidores solicitados por los usuarios</t>
  </si>
  <si>
    <t>2.11 Aguas residuales, drenaje y alcantarillado</t>
  </si>
  <si>
    <t>2.11.1.1</t>
  </si>
  <si>
    <t>2.11.1.1 Rehabilitar y dar mantenimiento a los colectores primarios del puerto.</t>
  </si>
  <si>
    <t>Porcentaje de colectores primarios rehabilitados</t>
  </si>
  <si>
    <t>Medir el porcentaje de colectores primarios rehabilitados en el periodo</t>
  </si>
  <si>
    <t>Número de colectores primarios rehabilitados</t>
  </si>
  <si>
    <t>(Número de colectores primarios rehabilitados/Número de colectores primarios existentes)*100</t>
  </si>
  <si>
    <t>Registro de colectores primarios rehabilitados por la Dirección General de CAPAMA</t>
  </si>
  <si>
    <t>Número de colectores primarios existentes</t>
  </si>
  <si>
    <t>2.11.1.2</t>
  </si>
  <si>
    <t>2.11.1.2 Optimizar la operación de las plantas tratadoras mediante el análisis de laboratorio, control químico y biológico para incrementar el volumen de agua tratada de conformidad con la norma NOM-001-SEMARNAT-1996.</t>
  </si>
  <si>
    <t>Calidad del agua tratada</t>
  </si>
  <si>
    <t xml:space="preserve">Clasificar el nivel de calidad del agua tratada que se entrega a receptores, donde:
Buena = Cumple con tres de los tres puntos requeridos (CT3).
Aceptable = Cumple con dos de los tres puntos requeridos (CT2).
Deficiente = Cumple con un punto de los tres requeridos (CT1).
Mala = Cumple con 0 puntos requeridos.
</t>
  </si>
  <si>
    <t>¿Se da algún tratamiento a las aguas residuales (o servidas)?. (Deficiente)</t>
  </si>
  <si>
    <t>CT1+CT2+CT3</t>
  </si>
  <si>
    <t>3 puntos cumplidos en 2017</t>
  </si>
  <si>
    <t>NOM-001-SEMARNAT-1996./Dirección General de CAPAMA</t>
  </si>
  <si>
    <t>¿Cumple con el 1.333% del nivel de DBO, coliformes y sólidos suspendidos que señala el punto 4 de la NOM-001-ECOL-96? (4. La concentración de contaminantes básicos, metales pesados y cianuros para las descargas de aguas residuales a aguas y bienes nacionales, no debe exceder el valor indicado). (Aceptable)</t>
  </si>
  <si>
    <t>¿Cumple con los limites máximos permitidos de la Tabla 2 de la NOM-001-ECOL-96 para Grasas y Aceites, Sólidos Suspendidos Totales y D.B.O., así como con los puntos 4.2 y 4.3? (Coliformes y huevos de Helminto respectivamente), (Para determinar la contaminación por patógenos se tomará como indicador a los coliformes fecales. El límite maximo permisible para las descargas de aguas residuales vertida a aguas y bienes nacionales, así como las descargas vertidas a suelo). (Bueno)</t>
  </si>
  <si>
    <t>2.11.1.3</t>
  </si>
  <si>
    <t>2.11.1.3 Equipamiento y rehabilitación de las 21 plantas tratadoras de aguas residuales municipales, principalmente Aguas Blancas, Renacimiento y Miramar.</t>
  </si>
  <si>
    <t xml:space="preserve">3 Plantas Tratadoras </t>
  </si>
  <si>
    <t xml:space="preserve">Porcentaje de plantas tratadoras de aguas residuales municipales rehabilitadas </t>
  </si>
  <si>
    <t>Medir el porcentaje de plantas tratadoras de aguas residuales municipales rehabilitadas en el periodo</t>
  </si>
  <si>
    <t>Número de plantas tratadoras de aguas residuales municipales rehabilitadas</t>
  </si>
  <si>
    <t>(Número de plantas tratadoras de aguas residuales municipales rehabilitadas/Número de plantas tratadoras de aguas residuales programadas para rehabilitación)*100</t>
  </si>
  <si>
    <t>pendiente</t>
  </si>
  <si>
    <t>Registro de plantas tratadoras de aguas residuales municipales rehabilitadas por la Dirección General de CAPAMA</t>
  </si>
  <si>
    <t>Número de plantas tratadoras de aguas residuales programadas para rehabilitación</t>
  </si>
  <si>
    <t>Plamtas tratadoras</t>
  </si>
  <si>
    <t>2.11.1.4</t>
  </si>
  <si>
    <t xml:space="preserve">2.11.1.4 Realizar el desazolve de colectores y redes de alcantarillado manual, mecánico y/o con equipo hidroneumático programado de manera óptima para evitar el taponamiento de las redes de drenaje con el fin de evitar emergencias sanitarias. </t>
  </si>
  <si>
    <t>Porcentaje de colectores y redes de alcantarillado desazolvados para evitar el taponamiento de las redes de drenaje</t>
  </si>
  <si>
    <t>Medir el porcentaje de colectores y redes de alcantarillado desazolvados para evitar el taponamiento de las redes de drenaje</t>
  </si>
  <si>
    <t>Número de colectores y redes de alcantarillado desazolvados para evitar el taponamiento de las redes de drenaje</t>
  </si>
  <si>
    <t>(Número de colectores y redes de alcantarillado desazolvados para evitar el taponamiento de las redes de drenaje/Número de colectores y redes de alcantarillado existentes en el municipio)*100</t>
  </si>
  <si>
    <t>610 desazolves de drenajes tapados de alcantarillado en 2021</t>
  </si>
  <si>
    <t>Registro de desazolves en drenajes realizados por la Dirección General de CAPAMA</t>
  </si>
  <si>
    <t>Número de colectores y redes de alcantarillado existentes en el municipio</t>
  </si>
  <si>
    <t xml:space="preserve">2.11.1.5 </t>
  </si>
  <si>
    <t>2.11.1.5 Brindar mantenimiento a los cárcamos de bombeo para una óptima operación.</t>
  </si>
  <si>
    <t>Porcentaje de cárcamos de bombeo en óptima operación</t>
  </si>
  <si>
    <t>Medir el porcentaje de cárcamos de combeo en óptima operación en el periodo</t>
  </si>
  <si>
    <t>Número de cárcamos de bombeo rehabilitados para su óptima operación</t>
  </si>
  <si>
    <t>(Número de carcamos de bombeo rehabilitados para su óptima operación/Número de cárcamos de bombeo programados para rehabilitación)</t>
  </si>
  <si>
    <t>Registro de proyectos de rehabilitación por la Dirección General de CAPAMA</t>
  </si>
  <si>
    <t>Número de cárcamos de bombeo programados para rehabilitación</t>
  </si>
  <si>
    <t>2.11.1.6</t>
  </si>
  <si>
    <t xml:space="preserve"> Ampliar y rehabilitar la red de drenaje. </t>
  </si>
  <si>
    <t>Porcentaje de proyectos de amplicación y rehabilitación de drenaje sanitario realizados</t>
  </si>
  <si>
    <t>Conocer la proporción de proyectos de ampliación y rehabilitación de drenaje sanitario realizados en el periodo</t>
  </si>
  <si>
    <t>Número de proyectos de amplicación y rehabilitación de la de drenaje sanitario realizados</t>
  </si>
  <si>
    <t>(Número de proyectos de amplicación y rehabilitación de la de drenaje sanitario realizados/Número de proyectos de amplicación y rehabilitación de la de drenaje sanitario programados)*!00</t>
  </si>
  <si>
    <t>23 proyectos en 2021         56.94 MDP.   En 2023 172.29 mdp con 129 proyectos</t>
  </si>
  <si>
    <t>Porcentaje de proyectos de amplicación y rehabilitación de la de drenaje sanitario realizados</t>
  </si>
  <si>
    <t>Número de proyectos de amplicación y rehabilitación de la de drenaje sanitario programados</t>
  </si>
  <si>
    <t>3.1 Finanzas</t>
  </si>
  <si>
    <t>Alianzas para lograr los objetivos</t>
  </si>
  <si>
    <t>3.1.1.1</t>
  </si>
  <si>
    <t>3.1.1.1  Incrementar la recaudación de los ingresos fiscales</t>
  </si>
  <si>
    <t>Secretaría de Administración y Finanzas</t>
  </si>
  <si>
    <t>1 plan de recaudación</t>
  </si>
  <si>
    <t>Eficiencia en ingresos fiscales</t>
  </si>
  <si>
    <t>Conocer el incremento de los ingresos fiscales con respecto años anteriores</t>
  </si>
  <si>
    <t>(Ingresos totales/ingresos presupuestados)*100</t>
  </si>
  <si>
    <t xml:space="preserve">Registro de los ingresos totales por la Dirección de Ingresos de la Secretaría de Administración y Finanzas </t>
  </si>
  <si>
    <t>Los usuarios están dispuestos a realizar sus contribuciones</t>
  </si>
  <si>
    <t>Ingresos presupuestados</t>
  </si>
  <si>
    <t>3.1.1.2</t>
  </si>
  <si>
    <t>3.1.1.2 Crear e implementar un modelo de trazabilidad de gasto que emplee los insumos, productos, documentos por parte de diversas dependencias/unidades responsables de los programas</t>
  </si>
  <si>
    <t>Relación del gasto administrativo contra los ingresos propios</t>
  </si>
  <si>
    <t>Conocer la relación porcentual del gasto administrativo contra los ingresos propios para  diseñar un  plan de ahorro y austeridad</t>
  </si>
  <si>
    <t>(Gasto administrativo anual/Ingresos propios municipales)*100</t>
  </si>
  <si>
    <t>165.1%  en 2021 SINDES</t>
  </si>
  <si>
    <t>Registro del gasto administrativo e ingresos por la Secretaría de Administración y Finanzas</t>
  </si>
  <si>
    <t>Operatividad del Plan de Austeridad y Disciplina Financiera</t>
  </si>
  <si>
    <t>Ingresos propios municipales</t>
  </si>
  <si>
    <t>3.1.1.3</t>
  </si>
  <si>
    <t>3.1.1.3 Reportar y publicar trimestralmente los indicadores y resultados de sus programas</t>
  </si>
  <si>
    <t>100% indicadores</t>
  </si>
  <si>
    <t>Porcentaje de indicadores reportados en el periodo evaluado</t>
  </si>
  <si>
    <t>Conocer informes trimestrales de los indicadores y resultados de los programas</t>
  </si>
  <si>
    <t>Indicadores trimestrales reportados</t>
  </si>
  <si>
    <t>(Indicadores trimestrales reportados/Total de indicadores trimestrales solciitados)*100</t>
  </si>
  <si>
    <t>Registro de indicadores trimestrales por la Secretaría de Administración y Finanzas</t>
  </si>
  <si>
    <t>Los reportes se realicen de manera correcta y con información veraz</t>
  </si>
  <si>
    <t>Total de indicadores trimestrales solicitados</t>
  </si>
  <si>
    <t>3.1.1.4</t>
  </si>
  <si>
    <t>Reportar oportunamente, de manera
clara la cuenta pública de
cada ejercicio fiscal.</t>
  </si>
  <si>
    <t>100% en la entrega anual</t>
  </si>
  <si>
    <t xml:space="preserve">Eficacia en la entrega de la cuenta pública </t>
  </si>
  <si>
    <t>Conocer el cronograma de trabajo</t>
  </si>
  <si>
    <t>Número de requerimientos de la cuenta pública entregados</t>
  </si>
  <si>
    <t>(Número de requerimientos de la cuenta pública entregados/Número de requerimiento de la cuenta pública solicitados)*!00</t>
  </si>
  <si>
    <t>Registro de la cuenta pública del ejercicio fiscal evaluado por la Secretaría de Administración y Finanzas</t>
  </si>
  <si>
    <t>Número de requerimiento de la cuenta pública solicitados</t>
  </si>
  <si>
    <t xml:space="preserve">3.1.1.5 </t>
  </si>
  <si>
    <t>3.1.1.5 Elaborar cronogramas de trabajo y cumplir con los tiempos establecidos</t>
  </si>
  <si>
    <t>100% en el cumplimiento de actividades</t>
  </si>
  <si>
    <t>Porcentaje de cumplimiento de actividades programadas</t>
  </si>
  <si>
    <t>Conocimiento de la normatividad municipal</t>
  </si>
  <si>
    <t>Número de actividades programadas cumplidas</t>
  </si>
  <si>
    <t>(Número de actividades programadas cumplidas/Número de actividades programadas)*!00</t>
  </si>
  <si>
    <t>Registro de actividades por la Secretaría de Administración y Finanzas</t>
  </si>
  <si>
    <t>La administración hace entrega de la Cuenta Pública en tiempo y forma a los entes fiscalizadores correspondientes</t>
  </si>
  <si>
    <t>Número de actividades programadas</t>
  </si>
  <si>
    <t>3.1.1.6</t>
  </si>
  <si>
    <t>3.1.1.6 Cumplir con la normatividad para una mejor administración de los recursos</t>
  </si>
  <si>
    <t>1 programa disciplina financiera</t>
  </si>
  <si>
    <t xml:space="preserve">Porcentaje de Programas realizados para mejorar la administración de recursos en cumplimiento a la normatividad </t>
  </si>
  <si>
    <t>Conocer la eficiencia de los programas implemetados para mejorar la administración de recursos en cumplimiento de la normatividad</t>
  </si>
  <si>
    <t xml:space="preserve">Programas realizados para mejorar la administración de recursos en cumplimiento a la normatividad </t>
  </si>
  <si>
    <t>(Acciones realizadas para mejorar la administración de recursos en cumplimiento a la normatividad/Acciones programadas para mejorar la administración de recursos en cumplimiento a la normatividad)*100</t>
  </si>
  <si>
    <t>Registro de acciones por la Secretaría de Administración y Finanzas</t>
  </si>
  <si>
    <t>Plan de trabajo aplicado de manera eficiente</t>
  </si>
  <si>
    <t xml:space="preserve">Porcentaje de acciones realizadas para mejorar la administración de recursos en cumplimiento a la normatividad </t>
  </si>
  <si>
    <t>Programas para mejorar la administración de recursos en cumplimiento a la normatividad presupuestados</t>
  </si>
  <si>
    <t>3.1.1.7</t>
  </si>
  <si>
    <t>3.1.1.7 Eficientar los sistemas de recaudación respecto a impuestos, productos, derechos y aprovechamientos a fin de incrementar los ingresos obtenidos en ejercicios anteriores</t>
  </si>
  <si>
    <t>Porcentaje de sistemas de recaudación modernizados para realizar pagos en línea</t>
  </si>
  <si>
    <t>Conocer el protocolo de inspección y regulación de los establecimientos mercantiles del municipio</t>
  </si>
  <si>
    <t>Número de sistemas de recaudación modernizados para realizar pagos en línea</t>
  </si>
  <si>
    <t>(Número de sistemas de recaudación modernizados para realizar pagos en línea/Número de sistemas de recaudación)*100</t>
  </si>
  <si>
    <t>en el portal web se cuenta con 8 pagos en línea (Predial, ISAI, Trámites catastrales, Constancias de no adeudo, capama, certificado catastral, constancia de no adeudo zofemat y otros pagos)</t>
  </si>
  <si>
    <t>Registro de sistemas de recaudación por la Secretaría de Administración y Finanzas</t>
  </si>
  <si>
    <t>Cumplimiento de la normatividad y un sistema de recaudamiento fiscal actualizado</t>
  </si>
  <si>
    <t>Número de sistemas de recaudación en el municipio</t>
  </si>
  <si>
    <t>3.1.1.8</t>
  </si>
  <si>
    <t>3.1.1.8 Eficientar la inspección y regulación de los establecimientos mercantiles en el municipio</t>
  </si>
  <si>
    <t>80% de inspecciones</t>
  </si>
  <si>
    <t>Porcentaje de inspecciones a establecimientos mercantiles realizadas</t>
  </si>
  <si>
    <t>Conocer el nivel de modernización de los sistemas de informacón de catastro y avaluos</t>
  </si>
  <si>
    <t>Número de inspecciones a establecimientos mercantiles realizadas</t>
  </si>
  <si>
    <t>Inspecciones</t>
  </si>
  <si>
    <t>(Número de inspecciones a establecimientos mercantiles realizadas/Número de inspecciones a establecimientos mercantiles programadas)*100</t>
  </si>
  <si>
    <t>Registro de inspecciones a establecimientos mercantiles por la Secretaría de Administración y Finanzas</t>
  </si>
  <si>
    <t>Número de inspecciones a establecimientos mercantiles programadas</t>
  </si>
  <si>
    <t>3.1.1.9</t>
  </si>
  <si>
    <t>3.1.1.9  Modernizar los sistemas de información de catastro y avalúos para fomentar los trámites en línea generando certidumbre en la ciudadanía</t>
  </si>
  <si>
    <t>80% de trámites y avalúos</t>
  </si>
  <si>
    <t>Porcentaje de trámites y avalúos de catastro modernizados</t>
  </si>
  <si>
    <t>Conocer programa de apoyo oportuno</t>
  </si>
  <si>
    <t>Número de trámites y avalúos de catastro modernizados</t>
  </si>
  <si>
    <t>Trámites y avalúos</t>
  </si>
  <si>
    <t>(Número de trámites y avalúos de catastro modernizados/Número de trámites y avalúos ofrecidos en catastro)*100</t>
  </si>
  <si>
    <t>Registro de trámites modernizados por la Dirección de Catastro e Impuesto Predial de la Secretaría de Administración y Finanzas</t>
  </si>
  <si>
    <t>El gobierno municipal implemente un sistema digital de recaudamiento de acuerdo a estandares oficiales</t>
  </si>
  <si>
    <t>Número de trámites y avalúos ofrecidos en catastro</t>
  </si>
  <si>
    <t>3.1.1.10</t>
  </si>
  <si>
    <t>3.1.1.10  Implementar un programa para cobro oportuno por medio la detección de cuentas que presenten más de tres meses de atraso consecutivo conforme al Código Fiscal del Estado de Guerrero</t>
  </si>
  <si>
    <t>50% de cobro oportuno</t>
  </si>
  <si>
    <t>Porcentaje de cuentas por cobrar de impuesto predial al corriente</t>
  </si>
  <si>
    <t>Conocer el porcentaje de avance e las cuentas por cobrar del impuesto predial</t>
  </si>
  <si>
    <t>Número de cuentas por cobrar de impuesto predial al corriente</t>
  </si>
  <si>
    <t>(Número de cuentas por cobrar de impuesto predial al corriente/Número de cuentas morosas )*100</t>
  </si>
  <si>
    <t>Registro de cuentas al corriente por la Dirección de Catastro e Impuesto Predial de la Secretaría de Administración y Finanzas</t>
  </si>
  <si>
    <t xml:space="preserve">Número de cuentas morosas </t>
  </si>
  <si>
    <t>3.2 Administración</t>
  </si>
  <si>
    <t>3.1.2.1</t>
  </si>
  <si>
    <t>3.1.2.1  Implementación de un plan de austeridad durante el periodo de la administración</t>
  </si>
  <si>
    <t>1 plan de austeridad</t>
  </si>
  <si>
    <t>Porcentaje de etapas realizadas para la elaboración de un plan de austeridad</t>
  </si>
  <si>
    <t>Conocer plan de austeridad</t>
  </si>
  <si>
    <t xml:space="preserve">Total de etapas realizadas para la elaboración de un plan de austeridad                                                     </t>
  </si>
  <si>
    <t xml:space="preserve">(Total de etapas realizadas para la elaboración de un plan de austeridad/Total de etapas programadas para la elaboración de un plan de austeridad)*100              </t>
  </si>
  <si>
    <t>O peratividad del Plan de Austeridad y Disciplina Financiera</t>
  </si>
  <si>
    <t>1. Finanzas sanas</t>
  </si>
  <si>
    <t xml:space="preserve">Total de etapas programadas para la elaboración de un plan de austeridad    </t>
  </si>
  <si>
    <t xml:space="preserve">3.1.2.2 </t>
  </si>
  <si>
    <t>3.1.2.2  Reducción del consumo de papel, fomentando el uso de la tecnología</t>
  </si>
  <si>
    <t>1 Plan de eficiencia administrativa</t>
  </si>
  <si>
    <t>Porcentaje de dependencias que se ajustan al plan de 3 R's</t>
  </si>
  <si>
    <t>Conocer porcentaje de dependencias que se ajustan al plan de 3 R</t>
  </si>
  <si>
    <t xml:space="preserve">Total de dependencias que aplican el plan 3 R's                                                             </t>
  </si>
  <si>
    <t>(Total de dependencias que aplican el plan 3 R's/Total de dependencias municipales)*100</t>
  </si>
  <si>
    <t>3.1.2.3</t>
  </si>
  <si>
    <t>3.1.2.3  Incrementar las compras sustentables</t>
  </si>
  <si>
    <t>1 Plan de compras sustentable</t>
  </si>
  <si>
    <t>Porcentaje de proveedores que ofrecen productos sustentables</t>
  </si>
  <si>
    <t>Conocer el porcentaje de proveedores que ofrecen productos sustentables</t>
  </si>
  <si>
    <t>Número de proveedores que ofrecen productos sustentables</t>
  </si>
  <si>
    <t>(Número de proveedores que ofrecen productos sustentables/Total de proveedores registrados en el padrón del municipio)*100</t>
  </si>
  <si>
    <t>Padrón de proveedores que cumplen con las normas y estandares de sustentabilidad vigentes</t>
  </si>
  <si>
    <t>Total de proveedores registrados en el padrón del municipio</t>
  </si>
  <si>
    <t>3.1.2.4</t>
  </si>
  <si>
    <t>3.1.2.4 Realización de un diagnóstico para analizar la factibilidad de un plan de retiro para el personal</t>
  </si>
  <si>
    <t>1 plan de retiro</t>
  </si>
  <si>
    <t>Porcentaje de etapas realizadas para la elaboración de un plan de retiro</t>
  </si>
  <si>
    <t>Conocer el porcentaje de etapas realizadas para la elaboración de un plan de retiro</t>
  </si>
  <si>
    <t xml:space="preserve">Total de acciones realizadas para la elaboración de un plan de retiro                                                        </t>
  </si>
  <si>
    <t xml:space="preserve">(Total de acciones realizadas para la elaboración de un plan de retiro/Total de acciones programadas para la elaboración de un plan de retiro)*100              </t>
  </si>
  <si>
    <t>Plan de retiro con recursos presupuestados en el Presupuesto de Egresos del año fiscal vigente</t>
  </si>
  <si>
    <t xml:space="preserve">Total de acciones programadas para la elaboración de un plan de retiro      </t>
  </si>
  <si>
    <t>3.1.2.5</t>
  </si>
  <si>
    <t>3.1.2.5 Revisión de perfiles de puestos y de sueldos de personal en general</t>
  </si>
  <si>
    <t>100% de avance</t>
  </si>
  <si>
    <t xml:space="preserve">Porcentaje de avance en revisión de perfiles de puesto </t>
  </si>
  <si>
    <t>Conocer el avance de revisión de perfiles de puesto</t>
  </si>
  <si>
    <t>Número de perfiles de puesto revisados</t>
  </si>
  <si>
    <t>Perfiles de puesto</t>
  </si>
  <si>
    <t>(Número de perfiles de puesto revisados/Número de perfiles de puesto programados para revisión)*100</t>
  </si>
  <si>
    <t>El desarrollo organizacial de la administración muncipal sea en función a las competencias, capacidades y habilidades del personal</t>
  </si>
  <si>
    <t>Número de perfiles de puesto programados para revisión</t>
  </si>
  <si>
    <t>3.1.2.6</t>
  </si>
  <si>
    <t>3.1.2.6 Asignación de plazas y recategorizaciones a los servidores públicos de base de acuerdo al Reglamento escalafonario</t>
  </si>
  <si>
    <t>Procesos de plazas y recategorizaciones asignadas</t>
  </si>
  <si>
    <t xml:space="preserve">Porcentaje de plazas otorgadas a empleados municipales </t>
  </si>
  <si>
    <t>Conocer porcentaje de plazas otorgadas a empleados municipales</t>
  </si>
  <si>
    <t>Número de plazas otorgadas a empleados municipales</t>
  </si>
  <si>
    <t>Plazas</t>
  </si>
  <si>
    <t>(Número de plazas otorgadas a empleados municipales/Total de empleados de confianza)*100</t>
  </si>
  <si>
    <t>La administración otorgue las plazas de acuerdo a las competencias, capacidades y habilidades del personal</t>
  </si>
  <si>
    <t>3.1.2.7</t>
  </si>
  <si>
    <t>3.1.2.7   Implementación de mecanismos profesionales para la evaluación y selección de personal, para obtener un mejor desempeño del servicio público, eficiente y de calidad</t>
  </si>
  <si>
    <t>100% de los servidores públicos evaluados</t>
  </si>
  <si>
    <t>Porcentaje de servidores públicos evaluados en el periodo</t>
  </si>
  <si>
    <t>Conocer el porcentaje de servidores públicos evaluados</t>
  </si>
  <si>
    <t xml:space="preserve">Número de servidores públicos evaluados </t>
  </si>
  <si>
    <t>Servidores públicos</t>
  </si>
  <si>
    <t>(Número de servidores públicos evaluados/Total de servidores públicos)*100</t>
  </si>
  <si>
    <t>Se cuenta con servicios externos de calidad para evaluar el desempeño</t>
  </si>
  <si>
    <t>La situación económica dell país se mantiene estabe.</t>
  </si>
  <si>
    <t>Total de servidores públicos</t>
  </si>
  <si>
    <t>Paz, Justicia e Instituciones Sólidas</t>
  </si>
  <si>
    <t>3.2.1.1</t>
  </si>
  <si>
    <t>3.2.1.1 Implementación de un plan de reingeniería de procesos, centrado en la simplificación y gobierno digital.</t>
  </si>
  <si>
    <t>Órgano de Control Interno Municipal</t>
  </si>
  <si>
    <t>1 Plan de reingeniería de procesos</t>
  </si>
  <si>
    <t>Porcentaje de etapas cumplidas para la implementación de un plan de reingeniería de procesos</t>
  </si>
  <si>
    <t>Conocer el porcentaje de etapas cumplidas para la implementación de un plan de reingeniería de procesos</t>
  </si>
  <si>
    <t>Número de etapas cumplidas para la implementación de un plan de reingeniería de procesos</t>
  </si>
  <si>
    <t>(Número de etapas cumplidas para la implementación de un plan de reingeniería de procesos/Número de etapas programadas para la implementación de un plan de reingeniería de procesos)*100</t>
  </si>
  <si>
    <t>Avance del proyecto de plan de reingeniería por el Órgano de Control Interno</t>
  </si>
  <si>
    <t>La administración publica aplique un Programa de Servicio civil de carrera y estandares de competencias para mejor desempeño en la gestión pública</t>
  </si>
  <si>
    <t>Número de etapas programadas para la implementación de un plan de reingeniería de procesos</t>
  </si>
  <si>
    <t xml:space="preserve">3.2.1.2  </t>
  </si>
  <si>
    <t>3.2.1.2  Elaborar propuestas de actualización de reglamentos y lineamientos sobre los recursos financieros, materiales y humanos</t>
  </si>
  <si>
    <t>Secretaría General del H. Ayuntamiento</t>
  </si>
  <si>
    <t xml:space="preserve">3 Reglamentos </t>
  </si>
  <si>
    <t>Porcentaje de propuestas de actualización de reglamentos realizadas</t>
  </si>
  <si>
    <t>Conocer el porcentaje de propuestas de actualización de reglamentos realizadas</t>
  </si>
  <si>
    <t>Número de propuestas de actualización de reglamentos realizadas</t>
  </si>
  <si>
    <t>(Número de propuestas de actualización de reglamentos realizadas/Número de reglamentos programados para actualización)*100</t>
  </si>
  <si>
    <t>Control de años de antigüedad de los reglamentos municipales por la Dirección Técnica y Administrativa de Cabildo por la Secretaría General del H. Ayuntamiento</t>
  </si>
  <si>
    <t>La administracióin municipal aplique la normatividad vigente</t>
  </si>
  <si>
    <t>2. Administración responsable</t>
  </si>
  <si>
    <t>Número de reglamentos programados para actualización</t>
  </si>
  <si>
    <t>3.2.1.3</t>
  </si>
  <si>
    <t>3.2.1.3   Desarrollar y actualizar los Manuales de organización y procedimientos (MOPS) de todas las dependencias del Gobierno Municipal con el fin de tener una administración en orden y organizada</t>
  </si>
  <si>
    <t>16 Manuales de operación</t>
  </si>
  <si>
    <t>Promedio de manuales de organización y procedimientos actualizados</t>
  </si>
  <si>
    <t>Conocer el promedio de manuales de organización y procedimientos actualizados</t>
  </si>
  <si>
    <t>Manuales de organización y procedimientos actualizados</t>
  </si>
  <si>
    <t>Manuales</t>
  </si>
  <si>
    <t>Manuales de organización y procedimientos actualizados/Manuales de organización y procedimientos programados</t>
  </si>
  <si>
    <t xml:space="preserve">Manuales de organización y procedimientos </t>
  </si>
  <si>
    <t>La administración publica aplique Manuales de organización y procedimientos con la Norma ISO 9001:2016</t>
  </si>
  <si>
    <t>Manuales de organización y procedimientos programados</t>
  </si>
  <si>
    <t>3.2.2.1</t>
  </si>
  <si>
    <t> Implementación de sistemas y plataformas digitales para optimizar los procesos administrativos y operativos</t>
  </si>
  <si>
    <t>Plataformas digitales</t>
  </si>
  <si>
    <t>Porcentaje de sistemas y plataformas digitales implementados</t>
  </si>
  <si>
    <t>Conocer el porcentaje de sistemas y plataformas digitales implementados</t>
  </si>
  <si>
    <t>Número de sistemas y plataformas digitales implementados</t>
  </si>
  <si>
    <t>(Número de sistemas y plataformas digitales implementados/Número de sistemas y plataformas digitales programados)*100</t>
  </si>
  <si>
    <t>verificar (OPERGob)</t>
  </si>
  <si>
    <t>Registro de Sistemas y plataformas digitales por la Dirección de Sistemas y Comunicaciones de la Secretaría de Administración y Finanzas</t>
  </si>
  <si>
    <t>El gobierno municipal aplique un Sistema Integral de documentos apegados a las TIC´s</t>
  </si>
  <si>
    <t>Número de sistemas y plataformas digitales programados</t>
  </si>
  <si>
    <t>3.2.2.2</t>
  </si>
  <si>
    <t> Adquirir tecnología de punta (equipo de cómputo, impresoras y escaners) para mejorar los procesos y servicios</t>
  </si>
  <si>
    <t>Secretaría de Planeación y Desarrollo Económico/Secretaría de Administración y Finanzas</t>
  </si>
  <si>
    <t>Equipos Adquiridos</t>
  </si>
  <si>
    <t>Porcentaje de equipo tecnológico adquirido en el periodo evaluado</t>
  </si>
  <si>
    <t>Conocer el porcentaje de equipo tecnológico adquirido en el periodo evaluado</t>
  </si>
  <si>
    <t>Total de equipo tecnológico adquirido</t>
  </si>
  <si>
    <t>Equipo</t>
  </si>
  <si>
    <t>(Total de equipo tecnológico adquirido/Total de equipo tecnológico programado)*100</t>
  </si>
  <si>
    <t xml:space="preserve">6 dependencias (11 equipos a 4 direcciones de la SAF, 9 equipos a 2 direcciones de la SDUOP, 4 equipos para una dirección de la CGSPM, 17 equipos para 4 direcciones de la SEPLADE, 3 equipos para la SEDESOL, 3 equipos para la DGSM) beneficiadas en 2021 con equipo de cómputo </t>
  </si>
  <si>
    <t>Programación PRODIM</t>
  </si>
  <si>
    <t>Toda la administración cuente con mobiliario y el equipo de una oficina para que influya en el entorno laboral y en la productividad.</t>
  </si>
  <si>
    <t>Total de equipo tecnológico programado</t>
  </si>
  <si>
    <t>3.2.2.3</t>
  </si>
  <si>
    <t> Incrementar el servicio de Internet gratuito en sitios públicos como paraderos y parques</t>
  </si>
  <si>
    <t>11 sitios</t>
  </si>
  <si>
    <t>Porcentaje de espacios públicos con servicio de internet gratuito</t>
  </si>
  <si>
    <t>Conocer el porcentaje de espacios públicos con servicio de internet gratuito</t>
  </si>
  <si>
    <t xml:space="preserve">Total de espacios públicos con servicio de internet gratuito                                        </t>
  </si>
  <si>
    <t>Espacios públicos</t>
  </si>
  <si>
    <t>(Total de espacios públicos con servicio de internet gratuitos/Total de espacios públicos programados para servicio de internet gratuito)*100</t>
  </si>
  <si>
    <t>9 Sitios públicos</t>
  </si>
  <si>
    <t>Registro de espacios públicos con servicio de internet gratutito por la Dirección de Sistemas y Comunicaciones de la Secretaría de Aministración y Finanzas</t>
  </si>
  <si>
    <t>El municipio cuente con internet gratuito en todos los espacios públicos proporciado por Comité de Informática de la Administración Pública Estatal y Municipal A.C.</t>
  </si>
  <si>
    <t>10 Parques</t>
  </si>
  <si>
    <t>Total de espacios públicos programados para servicio de internet gratuito</t>
  </si>
  <si>
    <t>3.2.2.4</t>
  </si>
  <si>
    <t>Desarrollar aplicaciones móviles funcionales para el reporte de probables actos de corrupción, violencia de género, mal servicio y reportes de servicios públicos</t>
  </si>
  <si>
    <t xml:space="preserve">Porcentaje de reportes de actos de corrupción, violencia de género, mal servicio y de servicios públicos atendidos </t>
  </si>
  <si>
    <t xml:space="preserve">Conocer el porcentaje de reportes de actos de corrupción, violencia de género, mal servicio y de servicios públicos atendidos </t>
  </si>
  <si>
    <t xml:space="preserve">Número de reportes de actos de corrupción, violencia de género, mal servicio y de servicios públicos atendidos </t>
  </si>
  <si>
    <t>Reportes</t>
  </si>
  <si>
    <t>(Número de reportes de actos de corrupción, violencia de género, mal servicio y de servicios públicos atendidos /Número de reportes de actos de corrupción, violencia de género, mal servicio y de servicios públicos recibidos a través de aplicaciones móviles)*100</t>
  </si>
  <si>
    <t>Registro de reportes ciudadanos por aplicación móvil por la Dirección de Sistemas y Comunicaciones de la Secretaría de Administración y Finanzas</t>
  </si>
  <si>
    <t xml:space="preserve">El gobierno municipal cuente con un APP digital para reportes </t>
  </si>
  <si>
    <t>Número de reportes de actos de corrupción, violencia de género, mal servicio y de servicios públicos recibidos a través de aplicaciones móviles</t>
  </si>
  <si>
    <t>3.2.2.5</t>
  </si>
  <si>
    <t>Implementar sistemas digitales para eficientar procesos de la administración pública</t>
  </si>
  <si>
    <t>16 sistemas digitalizados</t>
  </si>
  <si>
    <t>Porcentaje de sistemas digitales implementados</t>
  </si>
  <si>
    <t>Conocer el porcentaje de sistemas digitales implementados</t>
  </si>
  <si>
    <t>Número de sistemas digitales implementados</t>
  </si>
  <si>
    <t>Sistemas digitales</t>
  </si>
  <si>
    <t>(Número de sistemas digitales implementados/Número de sistemas digitales programados)*100</t>
  </si>
  <si>
    <t>Número de sistemas digitales programados</t>
  </si>
  <si>
    <t>3.2.2.6</t>
  </si>
  <si>
    <t>3.2.2.6  Dotar de mobiliario adecuado y suficiente a personal del gobierno municipal</t>
  </si>
  <si>
    <t>16 Secretarías</t>
  </si>
  <si>
    <t>Porcentaje de dependencias beneficiadas con la dotación de equipo de cómputo y mobiliario</t>
  </si>
  <si>
    <t>Conocer el porcentaje de dependencias beneficiadas con la dotación de equipo de cómputo y mobiliario</t>
  </si>
  <si>
    <t>Total de dependencias beneficiadas con la dotación de equipo de cómputo y mobiliario</t>
  </si>
  <si>
    <t>(Total de dependencias beneficiadas con la dotación de equipo/Total de dependencias municipales)*100</t>
  </si>
  <si>
    <t>3.2.2.7</t>
  </si>
  <si>
    <t>3.2.2.7  Generar el "Programa anual de adquisiciones" con todas las dependencias municipales con observancia ciudadana que acredite la honestidad y transparencia</t>
  </si>
  <si>
    <t>Porcentaje de dependencias beneficiadas con el programa anual de adquisiciones</t>
  </si>
  <si>
    <t>Conocer el porcentaje de dependencias beneficiadas con el programa anual de adquisiciones</t>
  </si>
  <si>
    <t>Total de dependencias beneficiadas con el programa anual de adquisiciones</t>
  </si>
  <si>
    <t>(Total de dependencias beneficiadas con el programa anual de adquisiciones/Total de dependencias municipales)*100</t>
  </si>
  <si>
    <t>Programa Anual de Adquisiciones por la Dirección de Recursos Materiales de la Secretaría de Administración y Finanzas</t>
  </si>
  <si>
    <t>El gobierno municipal aplique un Programa de adquisiciones, arrendamientos y servicios vigente</t>
  </si>
  <si>
    <t>3.2.2.8</t>
  </si>
  <si>
    <t>3.2.2.8  Establecer un programa de mejora de la Gestión para atender los Aspectos Susceptibles de Mejora, derivado de los resultados de las evaluaciones</t>
  </si>
  <si>
    <t>Porcentaje de programas evaluados</t>
  </si>
  <si>
    <t>Conocer el porcentaje de programas evaluados</t>
  </si>
  <si>
    <t>Número de programas evaluados</t>
  </si>
  <si>
    <t>Programas</t>
  </si>
  <si>
    <t>(Número de programas evaluados/Total de programas)*100</t>
  </si>
  <si>
    <t xml:space="preserve">Registro de programas evaluados en el ejercicio fiscal </t>
  </si>
  <si>
    <t>Total de programas</t>
  </si>
  <si>
    <t>3.2.2.9</t>
  </si>
  <si>
    <t>3.2.2.9   Implementar un sistema integral de control de documentos para su digitalización y generar el archivo digital municipal, donde persona del servicio público pueda tener acceso</t>
  </si>
  <si>
    <t>1 sistema digital</t>
  </si>
  <si>
    <t>Porcentaje de etapas cumplidas para la implementación de un sistema digital de documentos</t>
  </si>
  <si>
    <t>Conocer el porcentaje de etapas cumplidas para la implementación de un sistema digital de documentos</t>
  </si>
  <si>
    <t>Número de etapas cumplidas para la implementación de un sistema digital de documentos</t>
  </si>
  <si>
    <t xml:space="preserve">(Número de etapas cumplidas para la implementación de un sistema digital de documentos/Número de etapas programadas para la implementación de un sistema digital de documentos)*100 </t>
  </si>
  <si>
    <t>Avance del proyecto de Sistema digital de documentos por la Dirección de Sistemas y Comunicaciones de la Secretaría de Administración y Finanzas</t>
  </si>
  <si>
    <t>Número de etapas programadas para la implementación de un sistema digital de documentos</t>
  </si>
  <si>
    <t>3.2.2.10</t>
  </si>
  <si>
    <t>3.2.2.10  Llevar a cabo las licitaciones y los procesos de proveeduría de manera abierta y transparente</t>
  </si>
  <si>
    <t>Porcentaje de dependencias beneficiadas con el programa anual de licitaciones</t>
  </si>
  <si>
    <t>Conocer el porcentaje de dependencias beneficiadas con el programa anual de licitaciones</t>
  </si>
  <si>
    <t>Total de dependencias beneficiadas con el programa anual de licitaciones</t>
  </si>
  <si>
    <t>(Total de dependencias beneficiadas con el programa anual de licitaciones/Total de dependencias municipales)*100</t>
  </si>
  <si>
    <t>Programa Anual de Licitaciones por la Dirección de Recursos Materiales de la Secretaría de Administración y Finanzas</t>
  </si>
  <si>
    <t>La administracióin municipal apliquela normatividad vigente</t>
  </si>
  <si>
    <t>3.2.2.11</t>
  </si>
  <si>
    <t>3.2.2.11  Establecer procedimientos de compras consolidadas para realizar licitaciones</t>
  </si>
  <si>
    <t>1 Procedimiento implementado</t>
  </si>
  <si>
    <t>Gasto sujeto a licitación</t>
  </si>
  <si>
    <t>Conocer el Gasto sujeto a licitación</t>
  </si>
  <si>
    <t>Monto de Compras por Licitación</t>
  </si>
  <si>
    <t>(Monto de compras por licitación/Monto total de compras)*100</t>
  </si>
  <si>
    <t>0.0% en 1er. Semestre 2019 (SINDES)</t>
  </si>
  <si>
    <t>Licitaciones del ejercicio fiscal por la Dirección de Recursos Materiales de la Secretaría de Administración y Finanzas</t>
  </si>
  <si>
    <t>La administración pública aplique un Plan de Capacitación y estandares de competencia</t>
  </si>
  <si>
    <t>Monto total de compras</t>
  </si>
  <si>
    <t>3.2.3.1</t>
  </si>
  <si>
    <t xml:space="preserve"> Generar e implementar el plan de capacitación de cada área del gobierno municipal</t>
  </si>
  <si>
    <t>1 Plan de capacitación</t>
  </si>
  <si>
    <t>Porcentaje de etapas realizadas para la implementación de un plan de capacitación</t>
  </si>
  <si>
    <t>Conocer el porcentaje de etapas realizadas para la implementación de un plan de capacitación</t>
  </si>
  <si>
    <t xml:space="preserve">Número de etapas realizadas para la implementación de un plan de capacitación </t>
  </si>
  <si>
    <t>(Número de etapas realizadas para la implementación de un plan de capacitación/Número de estapas programadas para la implementación de un plan de capacitación)*100</t>
  </si>
  <si>
    <t>Registro de proyecto por la Dirección de capacitación de la Secretaría de Administración y Finanzas</t>
  </si>
  <si>
    <t xml:space="preserve">Número de etapas programadas para la implementación de un plan de capacitación </t>
  </si>
  <si>
    <t>3.2.3.2</t>
  </si>
  <si>
    <t>3.2.1.2 Profesionalización del personal del servicio público e implementación del servicio civil de carrera, iniciando en áreas críticas como finanzas, contraloría y planeación</t>
  </si>
  <si>
    <t>3 Secretarias</t>
  </si>
  <si>
    <t>Porcentaje de empleados municipales de Finanzas, Control Interno y Planeación capacitados</t>
  </si>
  <si>
    <t>Conocer el porcentaje de empleados municipales de Finanzas, Control Interno y Planeación capacitados</t>
  </si>
  <si>
    <t>Total de empleados municipales de Finanzas, Control Interno y Planeación capacitados</t>
  </si>
  <si>
    <t>Total de empleados municipales de Finanzas, Control Interno y Planeación capacitados/(Total de empleados municipales de la Secretaría de Finanzas+Total de empleados municipales del Órgano de Control Interno+Total de empleados municipales de la Secretaría de  Planeación)*100</t>
  </si>
  <si>
    <t>Registro de capacitaciones y listas de asistencia por la Dirección de Capacitación de la Secretaría de Administración y Finanzas</t>
  </si>
  <si>
    <t xml:space="preserve">Total de empleados municipales de la Secretaría de Finanzas                                                                                                                                                                  </t>
  </si>
  <si>
    <t xml:space="preserve">Total de empleados municipales del Órgano de Control Interno   </t>
  </si>
  <si>
    <t xml:space="preserve">Total de empleados municipales de la Secretaría de  Planeación </t>
  </si>
  <si>
    <t>3.2.3.3</t>
  </si>
  <si>
    <t>3.2.1.3  Acreditar al personal del servicio público en competencias de acuerdo a sus funciones</t>
  </si>
  <si>
    <t>80% del personal acreditado</t>
  </si>
  <si>
    <t>Porcentaje de empleados municipales acreditados en su función</t>
  </si>
  <si>
    <t>Conocer el porcentaje de empleados municipales acreditados en su función</t>
  </si>
  <si>
    <t>Total de empleados municipales acreditados en su función</t>
  </si>
  <si>
    <t>(Total de empleados municipales acreditados en su función/Total de empleados municipales )*100</t>
  </si>
  <si>
    <t>Registro de acreditaciones por parte de la Secretaría de Adminitración y Finanzas</t>
  </si>
  <si>
    <t xml:space="preserve">Total de empleados municipales </t>
  </si>
  <si>
    <t>3.2.3.4</t>
  </si>
  <si>
    <t>3.2.1.4  Certificar al personal del servicio público</t>
  </si>
  <si>
    <t>80% del personal certificado</t>
  </si>
  <si>
    <t>Porcentaje de empleados municipales certificados</t>
  </si>
  <si>
    <t>Conocer el porcentaje de empleados municipales certificados</t>
  </si>
  <si>
    <t>Número de empleados municipales certificados</t>
  </si>
  <si>
    <t>(Número de empleados municipales certificados/Total de empleados municipales)*100</t>
  </si>
  <si>
    <t>Registro de certificaciones por parte de la Secretaría de Adminitración y Finanzas</t>
  </si>
  <si>
    <t>Total de empleados municipales</t>
  </si>
  <si>
    <t>3.2.3.5</t>
  </si>
  <si>
    <t>3.2.1.5   Actualizar o en su caso reglamentar el tema de profesionalización, capacitación, perfiles de puesto</t>
  </si>
  <si>
    <t>1 reglamento</t>
  </si>
  <si>
    <t>Porcentaje de etapas realizadas para reglamentar el tema de profesionalización, capacitación y perfiles de puesto</t>
  </si>
  <si>
    <t>Conocer el porcentaje de etapas realizadas para reglamentar el tema de profesionalización, capacitación y perfiles de puesto</t>
  </si>
  <si>
    <t>Número de etapas realizadas para reglamentar el tema de profesionalización, capacitación y perfiles de puesto</t>
  </si>
  <si>
    <t>(Número de etapas realizadas para reglamentar el tema de profesionalización, capacitación y perfiles de puesto/Número de etapas programadas para reglamentar el tema de profesionalización, capacitación y perfiles de puesto)*100</t>
  </si>
  <si>
    <t>Número de etapas programadas para reglamentar el tema de profesionalización, capacitación y perfiles de puesto</t>
  </si>
  <si>
    <t>3.3 Planeación, programación y presupuestación</t>
  </si>
  <si>
    <t>3.3.1.1</t>
  </si>
  <si>
    <t>3.3.1.1   Actualizar el reglamento del Comité de Planeación para el Desarrollo Municipal (COPLADEMUN)</t>
  </si>
  <si>
    <t>1 Reglamento      5 etapas</t>
  </si>
  <si>
    <t>Porcentaje de etapas realizadas para la actualización del reglamento del COPLADEMUN</t>
  </si>
  <si>
    <t>Conocer el porcentaje de etapas realizadas para la actualización del reglamento del COPLADEMUN</t>
  </si>
  <si>
    <t>Número de etapas realizadas para la actualización del reglamento del COPLADEMUN</t>
  </si>
  <si>
    <t>(Número de etapas realizadas para la actualización del reglamento del COPLADEMUN/Número de etapas programadas para la actualización del reglamento del COPLADEMUN)*100</t>
  </si>
  <si>
    <t>Registro de proyecto de actualización de reglamento de COPLADEMUN por la Dirección de Planeación de la Secretaría de Planeación y Desarrollo Económico</t>
  </si>
  <si>
    <t>La administración aplique el Reglamento de Comité de Planeación para el Desarrollo Municipal (COPLADEMUN)</t>
  </si>
  <si>
    <t>3. Planeación para resultados</t>
  </si>
  <si>
    <t>1 Reglamento</t>
  </si>
  <si>
    <t>Número de etapas programadas para la actualización del reglamento del COPLADEMUN</t>
  </si>
  <si>
    <t>3.3.1.2</t>
  </si>
  <si>
    <t>3.3.1.2    Crear y dar seguimiento puntual al Comité de Planeación para el Desarrollo Municipal fomentando la participación ciudadana</t>
  </si>
  <si>
    <t>6 Seciones en el trienio</t>
  </si>
  <si>
    <t>Porcentaje de sesiones de COPLADEMUN realizadas en el periodo evaluado</t>
  </si>
  <si>
    <t>Conocer el porcentaje de sesiones de COPLADEMUN realizadas en el periodo evaluado</t>
  </si>
  <si>
    <t>Número de sesiones de COPLADEMUN realizadas</t>
  </si>
  <si>
    <t>(Número de sesiones de COPLADEMUN realizadas/Número de sesiones de COPLADEMUN programadas)*100</t>
  </si>
  <si>
    <t>1 anual (2018-2021)</t>
  </si>
  <si>
    <t>Registro de sesiones de COPLADEMUN y listas de asistencia por la Dirección de Planeación de la Secretaría de Planeación y Desarrollo Económico</t>
  </si>
  <si>
    <t>4 sesiones por año</t>
  </si>
  <si>
    <t>Número de sesiones de COPLADEMUN programadas</t>
  </si>
  <si>
    <t>Programación de reuniones COPLADEMUN</t>
  </si>
  <si>
    <t>3.3.1.3</t>
  </si>
  <si>
    <t>3.3.1.3  Generar el reglamento de planeación estratégica en donde se incluya el tema de gestión por resultados</t>
  </si>
  <si>
    <t>Porcentaje de etapas realizadas para la elaboración del reglamento de planeación estratégica</t>
  </si>
  <si>
    <t>Conocer el porcentaje de etapas realizadas para la elaboración del reglamento de planeación estratégica</t>
  </si>
  <si>
    <t>Número de etapas realizadas para la elaboración del reglamento de planeación estratégica</t>
  </si>
  <si>
    <t>(Número de etapas realizadas para la elaboración del reglamento de planeación estratégica/Número de etapas programadas para la elaboración del reglamento de planeación estratégica)*100</t>
  </si>
  <si>
    <t>Registro de etapas realizadas para la elaboración del reglamento de planeación estratégica por la Dirección de Planeación de la Secretaría de Planeación y Desarrollo Económico</t>
  </si>
  <si>
    <t>La administración aplique el Reglamento de Planeación Estratégica</t>
  </si>
  <si>
    <t>Número de etapas programadas para la elaboración del reglamento de planeación estratégica</t>
  </si>
  <si>
    <t>Proyecto de reglamento de planeación estratégica</t>
  </si>
  <si>
    <t>3.3.1.4</t>
  </si>
  <si>
    <t>3.3.1.4  Crear una unidad administrativa (Unidad Técnica de Evaluación del Desempeño (UTED)) capaz de dar seguimiento al sistema de evaluación al desempeño (SED) y de coadyuvar en la institucionalización del proceso de ciclo presupuestal</t>
  </si>
  <si>
    <t>1 Unidad Técnica de evaluación al desempeño,          1 sistema de gestión                4 etapas</t>
  </si>
  <si>
    <t>Porcentaje de etapas realizadas para la creación de la Unidad Administrativa UTED</t>
  </si>
  <si>
    <t>Conocer el porcentaje de etapas realizadas para la creación de la Unidad Administrativa UTED</t>
  </si>
  <si>
    <t>Número de etapas realizadas para la creación de la Unidad Administrativa UTED</t>
  </si>
  <si>
    <t>(Número de etapas realizadas para la creación de la Unidad Administrativa UTED/Número de etapas programadas para la creación de la Unidad Administrativa UTED)*100</t>
  </si>
  <si>
    <t>Registro de etapas realizadas para la creación de  la Unidad Administrativa UTED por la Dirección de Planeación de la Secretaría de Planeación y Desarrollo Económico</t>
  </si>
  <si>
    <t>La administración publica aplique un Programa Anual de Evaluación por la Unidad Técnica de Evaluación del Desempeño (UTED)</t>
  </si>
  <si>
    <t>1 Unidad Técnica de evaluación al desempeño</t>
  </si>
  <si>
    <t>Número de etapas programadas para la creación de la Unidad Administrativa UTED</t>
  </si>
  <si>
    <t>Proyecto Creación de la Unidad Administrativa UTED</t>
  </si>
  <si>
    <t>3.3.1.5</t>
  </si>
  <si>
    <t>3.3.1.5  Organizar un área específica de estadísticas municipales</t>
  </si>
  <si>
    <t>1 área de estadísticas        4 etapas</t>
  </si>
  <si>
    <t>Porcentaje de etapas realizadas para la creación de un área específica de estadísticas municipales</t>
  </si>
  <si>
    <t>Conoer el porcentaje de etapas realizadas para la creación de un área específica de estadísticas municipales</t>
  </si>
  <si>
    <t>Número de etapas realizadas para la creación de un área específica de estadísticas municipales</t>
  </si>
  <si>
    <t>(Número de etapas realizadas para la creación de un área específica de estadísticas municipales/Número de etapas realizadas para la creación de un área específica de estadísticas municipales)*100</t>
  </si>
  <si>
    <t>Registro de etapas realizadas para la creación de un área específica de estadísticas por la Dirección de Planeación de la Secretaría de Planeación y Desarrollo Económico</t>
  </si>
  <si>
    <t>La administración publica aplique un Sistema Municipal de Estadísticas</t>
  </si>
  <si>
    <t>1 área de estadísticas</t>
  </si>
  <si>
    <t>Número de etapas programadas para la creación de un área específica de estadísticas municipales</t>
  </si>
  <si>
    <t>Proyecto creación de área específica de estadísticas municipales</t>
  </si>
  <si>
    <t xml:space="preserve">3.3.1.6 </t>
  </si>
  <si>
    <t>3.3.1.6  Generar manuales, lineamientos para la elaboración de programas presupuestales, reportes trimestrales e informe de gobierno</t>
  </si>
  <si>
    <t>1 manual para elaboracion de programas presupuestale     1 manual para reportes trimestrales             1 manual para informe de gobierno</t>
  </si>
  <si>
    <t>Porcentaje de etapas realizadas para la generación de manuales y lineamientos para elaboración de programas presupuestales, reportes trimestrales e informe de gobierno</t>
  </si>
  <si>
    <t>Conocer el porcentaje de etapas realizadas para la generación de manuales y lineamientos para elaboración de programas presupuestales, reportes trimestrales e informe de gobierno</t>
  </si>
  <si>
    <t>Número de etapas realizadas para la generación de manuales y lineamientos para elaboración de programas presupuestales, reportes trimestrales e informe de gobierno</t>
  </si>
  <si>
    <t>(Número de etapas realizadas para la generación de manuales y lineamientos para elaboración de programas presupuestales, reportes trimestrales e informe de gobierno/Número de etapas programadas para la generación de manuales y lineamientos para elaboración de programas presupuestales, reportes trimestrales e informe de gobierno)*100</t>
  </si>
  <si>
    <t>Registro de proyecto de manuales y lineamientos por la Dirección de Planeación y la Dirección de Programación y Control Presupuestal de la Secretaría de Planeación y Desarrollo Económico</t>
  </si>
  <si>
    <t>La administración publica aplique Manuales de organización y procedimientos con la Norma ISO 9001:2015</t>
  </si>
  <si>
    <t>Número de etapas programadas para la generación de manuales y lineamientos para elaboración de programas presupuestales, reportes trimestrales e informe de gobierno</t>
  </si>
  <si>
    <t>3.3.1.7</t>
  </si>
  <si>
    <t>3.3.1.7   Establecer lineamientos para que las unidades administrativas responsables cumplan en tiempo y forma con la planeación, ejecución y seguimiento de los recursos del ramo 33</t>
  </si>
  <si>
    <t>1 documento de lineamientos</t>
  </si>
  <si>
    <t>Porcentaje de acciones realizadas para la elaboración de lineamientos del ramo 33</t>
  </si>
  <si>
    <t>Conocer el porcentaje de acciones realizadas para la elaboración de lineamientos del ramo 33</t>
  </si>
  <si>
    <t>Número de acciones realizadas para la elaboración de lineamientos del ramo 33</t>
  </si>
  <si>
    <t>(Número de acciones realizadas para la elaboración de lineamientos del ramo 33/Número de acciones programadas para la elaboración de lineamientos del ramo 33)*100</t>
  </si>
  <si>
    <t>Registro de acciones para la elaboración de lineamientos del ramo 33 por la Dirección de Planeación de la Secretaría de Planeación y Desarrollo Económico</t>
  </si>
  <si>
    <t>La administración municipal de cumplimiento a los  Lineamientos del Fondo de Aportaciones para la Infraestructura Social del año fiscal vigente</t>
  </si>
  <si>
    <t>Número de acciones programadas para la elaboración de lineamientos del ramo 33</t>
  </si>
  <si>
    <t xml:space="preserve">3.3.1.8  </t>
  </si>
  <si>
    <t>3.3.1.8  Generar un manual para la comprobación de los recursos públicos en sus distintas modalidades</t>
  </si>
  <si>
    <t xml:space="preserve">1 Manual </t>
  </si>
  <si>
    <t>Porcentaje de acciones realizadas para la elaboración de manual de comprobación de recursos públicos</t>
  </si>
  <si>
    <t>Conocer el porcentaje de acciones realizadas para la elaboración de manual de comprobación de recursos públicos</t>
  </si>
  <si>
    <t>Número de acciones realizadas para la elaboración de manual de comprobación de recursos públicos</t>
  </si>
  <si>
    <t>(Número de acciones realizadas para la elaboración de manual de comprobación de recursos públicos/Número de acciones programadas para la elaboración de manual de comprobación de recursos públicos)*100</t>
  </si>
  <si>
    <t>Registro de proyecto de manual de comprobación por la Dirección de Programación y Control Presupuestal de la Secretaría de Planeación y Desarrollo Económico</t>
  </si>
  <si>
    <t>La administraci{on municipal de cumplimiento a los  Lineamientos del Fondo de Aportaciones para la Infraestructura Social del año fiscal vigente</t>
  </si>
  <si>
    <t>Número de acciones programadas para la elaboración de manual de comprobación de recursos públicos</t>
  </si>
  <si>
    <t xml:space="preserve">3.3.1.9 </t>
  </si>
  <si>
    <t>3.3.1.9   Implementar un programa específico de capacitación continua en el tema de gestión por resultados</t>
  </si>
  <si>
    <t>1 programa que incluya a 115 enlaces de las unidades administrativas</t>
  </si>
  <si>
    <t>Porcentaje de enlaces de planeación  capacitados en el tema de gestión por resultados</t>
  </si>
  <si>
    <t>Conocer el porcentaje de enlaces de planeación  capacitados en el tema de gestión por resultados</t>
  </si>
  <si>
    <t>Enlaces de planeación capacitados en el tema de gestión por resultados</t>
  </si>
  <si>
    <t>Enlaces</t>
  </si>
  <si>
    <t>(Enlaces de planeación capacitados en el tema de gestión por resultados/Total de enlaces de planeación)*100</t>
  </si>
  <si>
    <t>Registro de capacitación y listas de asistencia por la Dirección de Planeación de la Secretaría de Planeación y Desarrollo Económico</t>
  </si>
  <si>
    <t>Total de enlaces de planeación</t>
  </si>
  <si>
    <t>Registro de enlaces por la Dirección de Planeación de la SEPLADE</t>
  </si>
  <si>
    <t>3.3.1.10</t>
  </si>
  <si>
    <t>3.3.1.10   Implementar un programa de Evaluación anual de Programas Presupuestales y dar seguimiento puntual a las observaciones que deriven</t>
  </si>
  <si>
    <t>Porcentaje de programas presupuestales evaluados</t>
  </si>
  <si>
    <t>Conocer el porcentaje de programas presupuestales evaluados</t>
  </si>
  <si>
    <t>Número de programas presupuestales evaluados</t>
  </si>
  <si>
    <t>(Número de programas presupuestales evaluados/Número de programas presupuestales)*100</t>
  </si>
  <si>
    <t>Registro de evaluaciones a programas presupuestales realizados por la Dirección de Programación y Control Presupuestal de la Secretaría de Planeación y Desarrollo Económico</t>
  </si>
  <si>
    <t>La administración municipal aplique el Programa Anual de Evaluación CONEVAL</t>
  </si>
  <si>
    <t>Número de programas presupuestales</t>
  </si>
  <si>
    <t>Programas presupuestados</t>
  </si>
  <si>
    <t>3.3.1.11</t>
  </si>
  <si>
    <t>3.3.1.11 Cumplimiento de metas establecidas en PMD durante el ejercicio del gasto anual programado, a través de una semaforización</t>
  </si>
  <si>
    <t>30% de cumplimiento anual del total de las metas establecidas</t>
  </si>
  <si>
    <t>Promedio de cumplimiento de las metas establecidas</t>
  </si>
  <si>
    <t>Conocer el promedio de avance en el cumplimiento de las metas establecidas en el PMD durante el ejercicio del gasto anual</t>
  </si>
  <si>
    <t>Metas cumplidas en el ejercicio del gasto anual</t>
  </si>
  <si>
    <t>Metas</t>
  </si>
  <si>
    <t>(Metas cumplidas en el ejercicio del gasto anual/Metas programadas en el ejercicio del gasto anual)*100</t>
  </si>
  <si>
    <t>Registro de metas cumplidas en el ejercicio del gasto por la Dirección de Programación y Control Presupuestal de la Secretaría de Planeación y Desarrollo Económico</t>
  </si>
  <si>
    <t>Porcentaje de metas cumplidas en el ejercicio del gasto anual</t>
  </si>
  <si>
    <t>Metas programadas en el ejercicio del gasto anual</t>
  </si>
  <si>
    <t>3.3.1.12</t>
  </si>
  <si>
    <t>3.3.1.12  Fortalecer el acompañamiento técnico especializado a las entidades administrativas en la correcta construcción de sus programas y proyectos</t>
  </si>
  <si>
    <t>105 entidades administrativas que operan programas presupuestales</t>
  </si>
  <si>
    <t>Porcentaje de entidades administrativas que recibieron acompañamiento técnico especializado en la integración de sus programas presupuestales</t>
  </si>
  <si>
    <t>Conocer el porcentaje de entidades administrativas que recibieron acompañamiento técnico especializado</t>
  </si>
  <si>
    <t>Entidades administrativas que recibieron acompañamiento técnico especializado en la integración de sus programas presupuestales</t>
  </si>
  <si>
    <t>(Dependencias municipales que recibieron acompañamiento técnico especializado/Total de dependencias municipales)*100</t>
  </si>
  <si>
    <t>Registro Dirección de Recursos Humanos de la Secretaría de Administración y Finanzas</t>
  </si>
  <si>
    <t>100% de asesorías</t>
  </si>
  <si>
    <t>Porcentaje de dependencias municipales que recibieron acompañamiento técnico especializado</t>
  </si>
  <si>
    <t>Total de emtodades administrativas que operan programas presupuestales</t>
  </si>
  <si>
    <t>3.3.1.13</t>
  </si>
  <si>
    <t>3.3.1.13  Implementar mecanismos de Evaluación para el cumplimiento del plan municipal de desarrollo 2018-2021</t>
  </si>
  <si>
    <t>80% de nivel de cumplimiento</t>
  </si>
  <si>
    <t xml:space="preserve">Porcentaje de avance en el cumplimiento de líneas de acción programadas </t>
  </si>
  <si>
    <t xml:space="preserve">Conocer el porcentaje de avance en el cumplimiento de líneas de acción programadas </t>
  </si>
  <si>
    <t>Total de líneas de acción cumplidas</t>
  </si>
  <si>
    <t>Líneas de acción</t>
  </si>
  <si>
    <t>(Total de líneas de acción cumplidas/Total de líneas de acción programadas)*100</t>
  </si>
  <si>
    <t>66% de cumpliento en sus líneas de acción durante el trienio 20185-2022</t>
  </si>
  <si>
    <t>Evaluaciones del Plan Municipal de Desarrollo 2021-2024 por la Dirección de Planeación de la Secretaría de Planeación y Desarrollo Económico</t>
  </si>
  <si>
    <t>Total de líneas de acción programadas</t>
  </si>
  <si>
    <t>Plan Municipal de Desarrollo 2021-2024</t>
  </si>
  <si>
    <t>3.3.1.14</t>
  </si>
  <si>
    <t>3.3.1.14 Administrar internamente la plataforma de la Secretaría de Bienestar Matriz Indicadores de Desarrollo Social (MIDS)</t>
  </si>
  <si>
    <t>100% proyectos capturados por ejercicio fiscal</t>
  </si>
  <si>
    <t>Porcentaje de proyectos capturados en la plataforma MIDS</t>
  </si>
  <si>
    <t>Conocer el porcentaje de proyectos capturados en la plataforma MIDS</t>
  </si>
  <si>
    <t>Total de proyectos capturados del ejercicio fiscal evaluado en la plataforma MIDS</t>
  </si>
  <si>
    <t>(Total de proyectos capturados del ejercicio fiscal en la plataforma MIDS/Total de proyectos programados en el ejercicio fiscal evaluado)*100</t>
  </si>
  <si>
    <t>Reporte de Plataforma MIDS por la Dirección de Planeación de la Secretaría de Planeación y Desarrollo Económico</t>
  </si>
  <si>
    <t>Total de proyectos programados inicialmente en el ejercicio fiscal evaluado</t>
  </si>
  <si>
    <t>Propuesta de Inversión inicial FAISM del ejercicio evaluado</t>
  </si>
  <si>
    <t xml:space="preserve">3.3.1.15 </t>
  </si>
  <si>
    <t>3.3.1.15  Participar en el programa de Indicadores de Desempeño Comparado de la Asociación Internacional de Administración de Ciudades y Condados (ICMA-ML)</t>
  </si>
  <si>
    <t>100% de indicadores atendidos</t>
  </si>
  <si>
    <t>Porcentaje de indicadores SINDES atendidos</t>
  </si>
  <si>
    <t>Conocer el porcentaje de indicadores SINDES atendidos</t>
  </si>
  <si>
    <t>Número de indicadores SINDES atendidos en el periodo evaluado</t>
  </si>
  <si>
    <t>(Número de indicadores SINDES atendidos en el periodo evaluado/Total de indicadores SINDES solicitados )*!00</t>
  </si>
  <si>
    <t>95% 2do. Semestre 2021</t>
  </si>
  <si>
    <t>Control de entregas de formulario SINDES elaborado por la Dirección de Planeación de la Secretaría de Planeación y Desarrollo Económico</t>
  </si>
  <si>
    <t>El municipio participa en la medición comparada a través del Sistema de Indicadores de Desempeño (SINDES)</t>
  </si>
  <si>
    <t xml:space="preserve">Total de indicadores SINDES solicitados </t>
  </si>
  <si>
    <t>Manual de indicadores SINDES</t>
  </si>
  <si>
    <t>3.3.1.16</t>
  </si>
  <si>
    <t>3.3.1.16 Participar en el programa Guía Consultiva de Desempeño del Instituto Nacional para el Federalismo y Desarrollo Municipal</t>
  </si>
  <si>
    <t>Porcentaje de indicadores de la Guía Consultiva de Desempeño Municipal atendidos</t>
  </si>
  <si>
    <t>Conocer el porcentaje de indicadores de la Guía Consultiva de Desempeño Municipal atendidos</t>
  </si>
  <si>
    <t>Número de indicadores de la Guía Consultiva de Desempeño Municipal atendidos</t>
  </si>
  <si>
    <t>(Número de indicadores de la Guía Consultiva de Desempeño Municipal atendidos/Total de indicadores de la Guía Consultiva de Desempeño Municipal)*100</t>
  </si>
  <si>
    <t>90% en 2021</t>
  </si>
  <si>
    <t>Control de entregas de cuestionarios GDM elaborado por la Dirección de Planeación de la Secretaría de Planeación y Desarrollo Económico</t>
  </si>
  <si>
    <t>Total de indicadores de la Guía Consultiva de Desempeño Municipal</t>
  </si>
  <si>
    <t>Guía Consultiva de Desempeño Municipal</t>
  </si>
  <si>
    <t xml:space="preserve">3.3.1.17 </t>
  </si>
  <si>
    <t>3.3.1.17  Impulsar la alineación de los programas y proyectos municipales con los Objetivos de Desarrollo Sostenible (ODS), los indicadores de gestión que integran la Guía Consultiva de Desempeño Municipal (GDM) y la implementación del Presupuesto basado en Resultados y el Sistema de Evaluación del Desempeño (PbR-SED)</t>
  </si>
  <si>
    <t>100% de alineación de programas</t>
  </si>
  <si>
    <t>Porcentaje de programas alineados a los ODS, GDM Y PbR-SED</t>
  </si>
  <si>
    <t>Conocer el porcentaje de programas alineados a los ODS, GDM Y PbR-SED</t>
  </si>
  <si>
    <t>Número de programas alineados a los ODS, GDM Y PbR-SED</t>
  </si>
  <si>
    <t>(Número de programas alineados a los ODS, GDM Y PbR-SED/Total de programas presupuestados)*100</t>
  </si>
  <si>
    <t>100% Administración 20218-2021</t>
  </si>
  <si>
    <t xml:space="preserve">Alineación de programas presupuestados </t>
  </si>
  <si>
    <t>Total de programas presupuestados</t>
  </si>
  <si>
    <t>3.3.1.18</t>
  </si>
  <si>
    <t>3.3.1.18   Implementar la Norma ISO 18091:2019, Sistema de Gestión de la Calidad con la aplicación de la Norma 9001 en el gobierno local</t>
  </si>
  <si>
    <t>Porcentaje de acciones realizadas para la implementación de la Norma ISO 18091:2019</t>
  </si>
  <si>
    <t>Conocer el porcentaje de acciones realizadas para la implementación de la Norma ISO 18091:2019</t>
  </si>
  <si>
    <t>Acciones realizadas para la implementación de la Norma ISO 18091:2019</t>
  </si>
  <si>
    <t>(Acciones realizadas para la implementación de la Norma ISO 18091:2019/Acciones programadas para la implementación de la Norma ISO 18091:2019)*100</t>
  </si>
  <si>
    <t>Avance de acciones realizadas para la implementación de Norma ISO</t>
  </si>
  <si>
    <t>Acciones programadas para la implementación de la Norma ISO 18091:2019</t>
  </si>
  <si>
    <t>Norma ISO</t>
  </si>
  <si>
    <t>3.3.1.19</t>
  </si>
  <si>
    <t>3.3.1.19  Seguimiento a las evaluaciones externas y publicar los resultados del desempeño del gobierno municipal</t>
  </si>
  <si>
    <t>9 evaluaciones</t>
  </si>
  <si>
    <t>Porcentaje de programas anuales de evaluación realizados y publicados en el portal de transparencia</t>
  </si>
  <si>
    <t>Conocer el porcentaje de programas anuales de evaluación realizados y publicados en el portal de transparencia</t>
  </si>
  <si>
    <t>Programas anuales de evaluación realizados y publicados en el portal de transparencia</t>
  </si>
  <si>
    <t>(Programas anuales de evaluación realizados y publicados en el portal de transparencia/Programas anuales de evaluación programados)*100</t>
  </si>
  <si>
    <t>11 programas presupuestarios evaluados (2018-2021)</t>
  </si>
  <si>
    <t xml:space="preserve">Programas Anuales de Evaluación (PAE) por ejercicio fiscal </t>
  </si>
  <si>
    <t>Programas anuales de evaluación programados</t>
  </si>
  <si>
    <t>3.3.1.20</t>
  </si>
  <si>
    <t>3.3.1.20   Obtener una mejor posición en la valoración e implementación del PbR-SED, que la Secretaría de Hacienda y Crédito Público aplica a entidades federativas y municipios</t>
  </si>
  <si>
    <t>incrementar el porcentaje de valoración mayor o igual a 50 puntos</t>
  </si>
  <si>
    <t>VariacIón porcentual en Ranking local de la consolidación del  PBR, diagnóstico de la SHCP</t>
  </si>
  <si>
    <t>Conocer la variaición porcentual en Ranking local en la consolidación del PbR</t>
  </si>
  <si>
    <t>Posición  en PbR en el año actual respecto a la valoración de la SHCP</t>
  </si>
  <si>
    <t>(Posición  en PbR en el año actual respecto a la valoración de la SHCP) -  (Posición nacioanl en PbR en el año anterior respecto a la valoración de la SHCP)</t>
  </si>
  <si>
    <t>PROM. CONSOLIDACIÓN LOCAL 2022: 40 PUNTOS</t>
  </si>
  <si>
    <t>Ranking nacional del PbR</t>
  </si>
  <si>
    <t>Posición por arriba de la media nacional en la implementación del PbR</t>
  </si>
  <si>
    <t>Variaicón porcentual en Ranking nacional en PBR</t>
  </si>
  <si>
    <t>Posición nacional en PbR en el año anterior respecto a la valoración de la SHCP</t>
  </si>
  <si>
    <t>PROM. CONSOLIDACIÓN LOCAL 2021: 28 PUNTOS</t>
  </si>
  <si>
    <t>3.3.1.21</t>
  </si>
  <si>
    <t>3.3.1.21  Dar seguimiento en puntual y resolver de fondo las observaciones que las entidades fiscalizadoras señalen en las auditorías de desempeño o derivadas de las evaluaciones externas que se lleven a cabo correspondientes a La SEPLADE</t>
  </si>
  <si>
    <t>100% de observaciones atendidas</t>
  </si>
  <si>
    <t>Porcentaje de observaciones por entidades fiscalizadoras atendidas en el periodo evaluado</t>
  </si>
  <si>
    <t>Conocer el porcentaje de observaciones por entidades fiscalizadoras atendidas en el periodo evaluado</t>
  </si>
  <si>
    <t>Número de observaciones por entidades fiscalizadoras atendidas en el periodo evaluado del ejercicio fiscal anterior al evaluado</t>
  </si>
  <si>
    <t>Observaciones</t>
  </si>
  <si>
    <t>(Número de observaciones por entidades fiscalizadoras atendidas en el periodo evaluado/Número de observaciones realizadas por entidades fiscalizadoras en el periodo evaluado)*100</t>
  </si>
  <si>
    <t>Resultado de las Auditorías de desempeño y evaluaciones externas</t>
  </si>
  <si>
    <t>Número de observaciones  realizadas por las entidades fiscalizadoras en el periodo evaluado del ejercicio anterior al evaludado</t>
  </si>
  <si>
    <t>Registro de observaciones de las Auditorías de desempeño y evaluaciones externas</t>
  </si>
  <si>
    <t>3.3.1.22</t>
  </si>
  <si>
    <t>3.3.1.22 En coordinación con la Secretaría de Administración y Finanzas, Secretaría General, Secretaría de Turismo, Secretaría de Seguridad Pública, Secretaría de Desarrollo Social, Coordinación General de Servicios Públicos, Coordinación General de Protección Civil y Bomberos, Dirección General de Salud, DIF Municipal, Secretaría de Planeación y Desarrollo Económico, principalmente, elaborar un "Plan de Recuperación de Desastres" que garantice la continuidad del servicio ante cualquier eventualidad</t>
  </si>
  <si>
    <t xml:space="preserve">1 plan </t>
  </si>
  <si>
    <t>Porcentaje de etapas realizadas para la elaboración de un plan de recuperación de desastres</t>
  </si>
  <si>
    <t>Conocer el porcentaje de etapas realizadas para la elaboración de un plan de recuperación de desastres</t>
  </si>
  <si>
    <t>Número de etapas realizadas para la elaboración de un plan de recuperación de desastres</t>
  </si>
  <si>
    <t>(Número de etapas realizadas para la elaboración de un plan de recuperación de desastres/Número de etapas programadas para la elaboración de un plan de recuperación de desastres)*100</t>
  </si>
  <si>
    <t>Registro de avance de proyecto por la Secretaría de Planeación y Desarrollo Económico</t>
  </si>
  <si>
    <t>Número de etapas programadas para la elaboración de un plan de recuperación de desastres</t>
  </si>
  <si>
    <t>3.4 Control interno y Transparencia</t>
  </si>
  <si>
    <t xml:space="preserve">3.4.1.1 </t>
  </si>
  <si>
    <t>3.4.1.1   Formular e impulsar la actualización del marco normativo que permita fortalecer la transparencia y la rendición de cuentas</t>
  </si>
  <si>
    <t>Porcentaje de acciones realizadas para la actualización del marco normativo de transparencia y rendición de cuentas</t>
  </si>
  <si>
    <t>Conocer el porcentaje de acciones realizadas para la actualización del marco normativo de transparencia y rendición de cuentas</t>
  </si>
  <si>
    <t>Número de acciones realizadas para la actualización del marco normativo de transparencia y rendición de cuentas</t>
  </si>
  <si>
    <t>(Número de acciones realizadas para la actualización del marco normativo de transparencia y rendición de cuentas/Número de acciones programadas para la actualización del marco normativo de transparencia y rendición de cuentas)*100</t>
  </si>
  <si>
    <t>Registro de acciones para la actualización del marco normativo de transparencia y rendición de cuentas por el Órgano de Control Interno Municipal</t>
  </si>
  <si>
    <t>La ciudadanía se siente segura en el municipio de Acapulco</t>
  </si>
  <si>
    <t>Número de acciones programadas para la actualización del marco normativo de transparencia y rendición de cuentas</t>
  </si>
  <si>
    <t>3.4.1.2   Elaborar manuales y lineamientos de control interno para el cumplimiento de las metas establecidas</t>
  </si>
  <si>
    <t>3.4.1.2</t>
  </si>
  <si>
    <t>1 progrma                             1 manual</t>
  </si>
  <si>
    <t>Porcentaje de manuales y lineamientos de control interno realizados</t>
  </si>
  <si>
    <t>Conocer el porcentaje de manuales y lineamientos de control interno realizados</t>
  </si>
  <si>
    <t>Número de manuales y lineamientos de control interno realizados</t>
  </si>
  <si>
    <t>(Número de manuales y lineamientos de control interno realizados/Número de manuales y lineamientos de control interno programados)*100</t>
  </si>
  <si>
    <t>Registro de manuales y lineamientos realizados por el Órgano de Control Interno Municipal</t>
  </si>
  <si>
    <t xml:space="preserve">El municipio cuenta con módulos de seguridad pública </t>
  </si>
  <si>
    <t>4. Uso transparente de los recursos públicos e Implementación de mecanismos de control interno</t>
  </si>
  <si>
    <t>Número de manuales y lineamientos de control interno programados</t>
  </si>
  <si>
    <t>3.4.1.3</t>
  </si>
  <si>
    <t>3.4.1.3  Capacitar y certificar al personal que realiza trámites y atención al público, así como al personal encargado de dar certeza jurídica y defensa al Municipio, asegurando su función para la inhibición de actos de corrupción y salvaguarda de los intereses municipales.</t>
  </si>
  <si>
    <t>100 enlaces de transparencia</t>
  </si>
  <si>
    <t>Porcentaje de  personal capacitado  de las dependencias municipales como enlace para atender temas de transparecia</t>
  </si>
  <si>
    <t>Conocer el porcentaje de personal enlace de transparencia que reciben capacitación para atendender temas de Transparencia</t>
  </si>
  <si>
    <t>Número de servidoras/servidores capacitados</t>
  </si>
  <si>
    <t>Certificaciones</t>
  </si>
  <si>
    <t>(Número de certificaciones para inhibir actos de corrupción y salvaguardar los intereses municipales realizadas/Número de certificaciones para inhibir actos de corrupción y salvaguardar los intereses municipales programadas)*100</t>
  </si>
  <si>
    <t>Registro de Certificaciones realizadas</t>
  </si>
  <si>
    <t xml:space="preserve">El municipio invierte en programas de pervención </t>
  </si>
  <si>
    <t>6 certificaciones</t>
  </si>
  <si>
    <t>Porcentaje de certificaciones para inhibir actos de corrupción y salvaguardar los intereses municipales realizadas</t>
  </si>
  <si>
    <t>Número de  servidoras/servidores programados</t>
  </si>
  <si>
    <t>Registro de Certificaciones</t>
  </si>
  <si>
    <t xml:space="preserve">3.4.1.4 </t>
  </si>
  <si>
    <t>3.4.1.4   Mantener permanentemente informada a la población de los programas y acciones del gobierno municipal mediante el uso de las tecnologías de la información y comunicación</t>
  </si>
  <si>
    <t>12 reportes en el trinenio</t>
  </si>
  <si>
    <t>Número de reportes publicados en el Portal Municipal y en la Plataforma Nacional de Transparencia</t>
  </si>
  <si>
    <t>Conocer el cumplimiento de los reportes oficiales en el portal de transparencia municipal y en la plataforma nacional de transparencia</t>
  </si>
  <si>
    <t>No. De reportes realizados en el año evaluado</t>
  </si>
  <si>
    <t>(Campañas de comunicación de los programas y acciones de gobierno realizadas/Campañas de comunicación de los programas y acciones de gobierno programadas)*100</t>
  </si>
  <si>
    <t>12 reportes trianuales</t>
  </si>
  <si>
    <t>Registro de campañas realizadas por la Dirección de Comunicación Social</t>
  </si>
  <si>
    <t>El municipio cuenta con un área especial coordinar, dirigir, orientar, apoyar, supervisar y evaluar los procesos para la protección del medio ambiente</t>
  </si>
  <si>
    <t>12 Campañas</t>
  </si>
  <si>
    <t>Porcentaje de campañas de comunicación de los programas y acciones de gobierno realizadas</t>
  </si>
  <si>
    <t>No. De reportes programados en el año evaluado</t>
  </si>
  <si>
    <t xml:space="preserve">3.4.1.5 </t>
  </si>
  <si>
    <t>3.4.1.5  Publicar oportunamente la información requerida en la Plataforma Nacional de Transparencia</t>
  </si>
  <si>
    <t>48 fracciones requeridas</t>
  </si>
  <si>
    <t xml:space="preserve">Porcentaje de requerimientos en materia de transparencia atendidos </t>
  </si>
  <si>
    <t xml:space="preserve">Conocer el porcentaje de requerimientos en materia de transparencia atendidos </t>
  </si>
  <si>
    <t xml:space="preserve">Total de requerimientos en materia de  transparencia atendidos                                                               </t>
  </si>
  <si>
    <t>(Total de requerimientos en materia de  transparencia atendidas/Total de requerimientos en materia de  transparencia solicitadas)*100</t>
  </si>
  <si>
    <t>Registro de reportes y acuses de carga registrados por la Dirección de Políticas Públicas y Transparencia del Órgano de Control Interno Municipal</t>
  </si>
  <si>
    <t>El municipio cuenta con una academia de policia certificada</t>
  </si>
  <si>
    <t>4 reportes por año</t>
  </si>
  <si>
    <t>Total de requerimientos en materia de  transparencia solicitados</t>
  </si>
  <si>
    <t xml:space="preserve">3.4.1.6  </t>
  </si>
  <si>
    <t>3.4.1.6   Coordinar al Municipio con el Sistema Estatal Anticorrupción</t>
  </si>
  <si>
    <t>100% de cumplimiento</t>
  </si>
  <si>
    <t>Cumplimiento de la emisión de Programas de Trabajo de Administración de Riesgos</t>
  </si>
  <si>
    <t>Conocer el cumplimiento de la emisión de Programas de Trabajo de Administración de Riesgo</t>
  </si>
  <si>
    <t>Número de Programas de Trabajo de Administración de Riesgos por emitir</t>
  </si>
  <si>
    <t>(Número de Programas de Trabajo de Administración de Riesgos emitidos) /Número de Programas de Trabajo de Administración de Riesgos por emitir)*100</t>
  </si>
  <si>
    <t>Registro de proyecto para la implementación del Sistema Municipal Anticorrupción por el Órgano de Control Interno Municipal</t>
  </si>
  <si>
    <t>El municipio cuenta con elementos policiales certificados en sus funciones</t>
  </si>
  <si>
    <t>1 sistema anticorrupción implmentado</t>
  </si>
  <si>
    <t>Porcentaje de etapas realizadas para la implementación de un Sistema Municipal Anticorrupción</t>
  </si>
  <si>
    <t xml:space="preserve">Número de Programas de Trabajo de Administración de Riesgos emitidos </t>
  </si>
  <si>
    <t>3.4.1.7</t>
  </si>
  <si>
    <t>3.4.1.7  Llevar a cabo actividades que promuevan la cultura de la transparencia y de acceso a la información pública ante la sociedad y el personal del servicio público para garantizar en todo momento certidumbre y protección a sus derechos y obligaciones, respectivamente</t>
  </si>
  <si>
    <t>3 Campaña</t>
  </si>
  <si>
    <t>Porcentaje de campañas realizadas que promuevan la cultura de la transparencia y de acceso a la información pública</t>
  </si>
  <si>
    <t>Conocer el porcentaje de campañas realizadas que promuevan la cultura de la transparencia y de acceso a la información pública</t>
  </si>
  <si>
    <t>Campañas realizadas que promuevan la cultura de la transparencia y de acceso a la información pública</t>
  </si>
  <si>
    <t>(Campañas realizadas que promuevan la cultura de la transparencia y de acceso a la información pública/Campañas programadas que promuevan la cultura de la transparencia y de acceso a la información pública)*100</t>
  </si>
  <si>
    <t>Registro de acciones en tema de transparencia y acceso a la información pública realizadas por la Dirección de Políticas Públicas y Transparencia del Órgano de Contro Interno Municipal</t>
  </si>
  <si>
    <t>El municipio cuenta con elementos policiales certificados en perspectiva de género</t>
  </si>
  <si>
    <t>Porcentaje de acciones realizadas que promuevan la cultura de la transparencia y de acceso a la información pública</t>
  </si>
  <si>
    <t>Campañas programadas que promuevan la cultura de la transparencia y de acceso a la información pública</t>
  </si>
  <si>
    <t>3.4.1.8</t>
  </si>
  <si>
    <t>3.4.1.8  Prevenir faltas administrativas y hechos de corrupción del personal del servicio  público</t>
  </si>
  <si>
    <t>12 aditorias</t>
  </si>
  <si>
    <t>Porcentaje de auditorías internas y externas solventadas</t>
  </si>
  <si>
    <t>Cononocer el porcentaje de auditorias realizadas en el periodo evaludado</t>
  </si>
  <si>
    <t>Total de auditorías internas y externas solventadas</t>
  </si>
  <si>
    <t>Auditorías</t>
  </si>
  <si>
    <t>(Total auditorías internas y externas solventadas/Total de auditorías internas y externas)*100</t>
  </si>
  <si>
    <t>Registro de faltas administrativas cometidas por el órgano de Control Interno Municipal</t>
  </si>
  <si>
    <t>Los elementos operativos cuentan con equipo y uniformes adecuados para la realización de sus actividades</t>
  </si>
  <si>
    <t xml:space="preserve">10% menos faltas administrativas </t>
  </si>
  <si>
    <t>Porcentaje de observaciones de auditorías internas y externas solventadas</t>
  </si>
  <si>
    <t xml:space="preserve">Variación porcentual de faltas administrativas cometidas por los empleados municipales </t>
  </si>
  <si>
    <t>Total de auditorías internas y externas</t>
  </si>
  <si>
    <t>3.4.1.9</t>
  </si>
  <si>
    <t>3.4.1.9  Establecer y aplicar las sanciones administrativas derivadas del incumplimiento en las responsabilidades de los servidores y ex servidores públicos</t>
  </si>
  <si>
    <t>Porcentaje de reportes trimestrales de servidores publicos sancionados  presentados en la plataforma de transparencia</t>
  </si>
  <si>
    <t>Conocer el porcentaje de reportes trimestrales de servidores públicos sansionados presentados en la plataforma de transparencia</t>
  </si>
  <si>
    <t>Número de reportes trimestrales de servidores públicos sancionados  publicados en la plataforma nacional de transparencia</t>
  </si>
  <si>
    <t>reportes</t>
  </si>
  <si>
    <t>(Número de reportes trimestrales de servidores públicos sancionados publicados en la plataforma nacional de transparencia/Número de reportes anuales de  servidores públicos sancionados que se deben publicar en la plataforma nacional de transparencia)*100</t>
  </si>
  <si>
    <t>17 servidores públicos sancionados (2018-2021)</t>
  </si>
  <si>
    <t>Registro de sanciones administrativas cometidas por el Órgano de Control Interno Municipal</t>
  </si>
  <si>
    <t>Se cuenta con un programa de estímulos y recompensas para incentivar a los elementos operativos por su capacidad profesional y servicio a la ciudadanía</t>
  </si>
  <si>
    <t>Porcentaje de sanciones administrativas aplicadas por incumplimiento de responsabilidades</t>
  </si>
  <si>
    <t>Número de reportes anuales de servidores públicos sancionadoss que se deben publicar en la plataforma nacional de transparencia</t>
  </si>
  <si>
    <t>3.4.1.10</t>
  </si>
  <si>
    <t>3.4.1.10  Realizar y dar seguimiento puntual a las auditorías internas y externas aplicadas a las dependencias y organismos municipales</t>
  </si>
  <si>
    <t>1 Programa de Auditorías</t>
  </si>
  <si>
    <t>Conocer el porcentaje de observaciones de auditorías internas y externas solventadas</t>
  </si>
  <si>
    <t>Total de observaciones de auditorías internas y externas solventadas</t>
  </si>
  <si>
    <t>(Total de observaciones de auditorías internas y externas solventadas/Total de observaciones de auditorías internas y externas)*100</t>
  </si>
  <si>
    <t>19 auditorías atendidas (2018-2021)</t>
  </si>
  <si>
    <t>Registro de auditorías internas y externas atendidas por el Órgano de Control Interno Municipal</t>
  </si>
  <si>
    <t xml:space="preserve">Se da respuesta oportuna en tiempo y forma a la ciudadanía </t>
  </si>
  <si>
    <t>Total de observaciones de auditorías internas y externas</t>
  </si>
  <si>
    <t>3.4.1.11</t>
  </si>
  <si>
    <t>3.4.1.11  Fortalecer y activar los mecanismos de denuncia y participación ciudadana</t>
  </si>
  <si>
    <t>Porcentaje de mecanismos de denuncia aplicados</t>
  </si>
  <si>
    <t>Conocer el porcentaje de mecanismos de denuncia aplicados</t>
  </si>
  <si>
    <t>Mecanismos de denuncia aplicados</t>
  </si>
  <si>
    <t>Mecanismos</t>
  </si>
  <si>
    <t>(Mecanismos de denuncia aplicados/Mecanismos de denuncia programados)*100</t>
  </si>
  <si>
    <t>Mecanismos de denuncia implementados por el Órgano de Control Interno Municipal</t>
  </si>
  <si>
    <t>Se cuenta con equipo tecnológico para vigilancia en la franja turística</t>
  </si>
  <si>
    <t>Mecanismos de denuncia programados</t>
  </si>
  <si>
    <t>3.4.1.12</t>
  </si>
  <si>
    <t>3.4.1.12  Fortalecer el Código de Ética y adoptar la política de cero tolerancia a la corrupción</t>
  </si>
  <si>
    <t>1 Código de ética implementado</t>
  </si>
  <si>
    <t>Porcentaje de etapas cumplidas para fortalecer el código de ética</t>
  </si>
  <si>
    <t>Conocer el porcentaje de etapas cumplidas para fortalecer el código de ética</t>
  </si>
  <si>
    <t>Número de etapas cumplidas para fortalecer el código de ética</t>
  </si>
  <si>
    <t>(Número de etapas cumplidas para fortalecer el código de ética/Número de etapas programadas para fortalecer el código de ética)*100</t>
  </si>
  <si>
    <t>Código de Ética</t>
  </si>
  <si>
    <t>El municipio cuenta con comités de protección civil constituidos para casos de emergencias o desastres naturales</t>
  </si>
  <si>
    <t>Número de etapas programadas para fortalecer el código de ética</t>
  </si>
  <si>
    <t>3.4.1.13</t>
  </si>
  <si>
    <t>3.4.1.13  Evaluar los procesos operativos, contables, presupuestales y programáticos a través de auditorías internas de desempeño</t>
  </si>
  <si>
    <t>Número de Auditorías</t>
  </si>
  <si>
    <t>Porcentaje de auditorías internas de desempeño realizadas</t>
  </si>
  <si>
    <t>Conocer el porcentaje de auditorías internas de desempeño realizadas</t>
  </si>
  <si>
    <t>Total de auditorías internas de desempeño realizadas</t>
  </si>
  <si>
    <t>(Total de auditorías internas de desempeño realizadas/Total de auditorías internas de desempeño programadas)*100</t>
  </si>
  <si>
    <t>7 auditoría internas financieras y admnistrativas 2018-2021</t>
  </si>
  <si>
    <t>Registro de auditoría internas de desempeño por el Órgano de Control Interno Municipal</t>
  </si>
  <si>
    <t>El cuerpo de bomberos cuenta con equipo de protección para atender emergencias ciudadanas</t>
  </si>
  <si>
    <t>Total de auditorías internas de desempeño programadas</t>
  </si>
  <si>
    <t>3.4.1.14</t>
  </si>
  <si>
    <t>3.4.1.14   Vigilar los procesos de entrega-recepción intermedia a efecto de que las y los sujetos obligados enteren los recursos humanos, materiales, financieros e información al término de su empleo, cargo o comisión</t>
  </si>
  <si>
    <t>1 sistema de seguimiento</t>
  </si>
  <si>
    <t>Sumatoria del número de entregas-recepción realizadas durante el periodo</t>
  </si>
  <si>
    <t>Conocer la sumatoria del número de entregas-recepción realizadas durante el periodo</t>
  </si>
  <si>
    <t>entregas-recepción</t>
  </si>
  <si>
    <t>Número de procesos de entrega-recepción al inicio de la administración</t>
  </si>
  <si>
    <t>Procesos</t>
  </si>
  <si>
    <t>(Número de procesos de entrega-recepción al inicio de la administración+Número de entregas-recepción realizadas por cambios de funcionarios)</t>
  </si>
  <si>
    <t>42 actas de entrega-recepción realizadas</t>
  </si>
  <si>
    <t>Registros de actas de entrega-recepción por el Órgano de Control Interno Municipal</t>
  </si>
  <si>
    <t>Las estaciones de bomberos cuentan con vehículos adecuados para la operatividad de los mismos en casos de emergencia</t>
  </si>
  <si>
    <t>Número procesos de entregas-recepción realizadas por cambios de funcionarios</t>
  </si>
  <si>
    <t>3.4.1.15</t>
  </si>
  <si>
    <t>3.4.1.15  Verificar que el personal del servicio público municipales cumplan con la realización de su declaración patrimonial y de intereses a través de una plataforma tecnológica</t>
  </si>
  <si>
    <t>Porcentaje de declaraciones patrimoniales presentadas por los empleados municipales</t>
  </si>
  <si>
    <t>Conocer el porcentaje de declaraciones patrimoniales presentadas por los empleados municipales</t>
  </si>
  <si>
    <t>Número de declaraciones patrimoniales presentadas por los empleados municipales</t>
  </si>
  <si>
    <t>Declaraciones</t>
  </si>
  <si>
    <t>(Número de declaraciones patrimoniales presentadas por los empleados municipales/Total de empleados municipales)*100</t>
  </si>
  <si>
    <t>2,586 declaraciones patrimoniales presentadas en 2021</t>
  </si>
  <si>
    <t>Registro de declaraciones patrimoniales en el año evaluado por el Órgano de Control Interno Municipal</t>
  </si>
  <si>
    <t>El municipio cuenta con hidrantes en funcionamiento adecuado para casos de emergencia</t>
  </si>
  <si>
    <t xml:space="preserve">Total de empleados municipales  </t>
  </si>
  <si>
    <t xml:space="preserve">3.4.1.16 </t>
  </si>
  <si>
    <t>3.4.1.16  Atender oportunamente las quejas y denuncias en contra de las y los servidores públicos municipales en apego a la política cero tolerancia a la corrupción</t>
  </si>
  <si>
    <t>1 Buzón de quejas eficiente</t>
  </si>
  <si>
    <t>Porcentaje de quejas de denuncias contra las y los servidores públicos atendidas</t>
  </si>
  <si>
    <t>Conocer el porcentaje de quejas de denuncias contra las y los servidores públicos atendidas</t>
  </si>
  <si>
    <t>Número de quejas de denuncias contra las y los servidores públicos atendidas</t>
  </si>
  <si>
    <t>(Número de quejas de denuncias contra las y los servidores públicos atendidas/Número de quejas de denuncias contra las y los servidores públicos recibidas)*100</t>
  </si>
  <si>
    <t>18 quejas ciudadanas atendidas en 2021</t>
  </si>
  <si>
    <t>Registro de quejas ciudadanas por el Órgano de Control Interno Municipal</t>
  </si>
  <si>
    <t>Las playas del municipio cuentas con torres salvavidas para salvaguardar la integridad de los turistas y visitantes locales</t>
  </si>
  <si>
    <t>Número de quejas de denuncias contra las y los servidores públicos recibidas</t>
  </si>
  <si>
    <t>3.4.1.17</t>
  </si>
  <si>
    <t>3.4.1.17   Dar seguimiento a los derechos de acceso a la información y protección de datos personales a través de los mecanismos establecidos por las leyes, recomendaciones y criterios personales</t>
  </si>
  <si>
    <t>1 Sistema de protección de datos implementado</t>
  </si>
  <si>
    <t>Porcentaje de respuesta a solicitudes de información por parte de la ciudadanía</t>
  </si>
  <si>
    <t>Conocer el porcentaje de respuesta a solicitudes de información por parte de la ciudadanía</t>
  </si>
  <si>
    <t>Número de solicitudes de información por parte de la ciudadanía atendidas</t>
  </si>
  <si>
    <t>(Número de solicitudes de información por parte de la ciudadanía atendidas/Número de solicitudes de información por parte de la ciudadanía recibidas)*100</t>
  </si>
  <si>
    <t>1,010 solicitudes atendidas 2018-2021</t>
  </si>
  <si>
    <t>Solicitudes de información atendidas por el Órgano de Control Interno Municipal</t>
  </si>
  <si>
    <t>El municipio cuenta con un sistema de alertamiento hidrometereológico actualizado</t>
  </si>
  <si>
    <t>Número de solicitudes de información por parte de la ciudadanía recibidas</t>
  </si>
  <si>
    <t>Recepción de solicitudes ciudadanas por el Órgano de Control Interno Municipal</t>
  </si>
  <si>
    <t xml:space="preserve">3.4.1.18 </t>
  </si>
  <si>
    <t>3.4.1.18  Crear un consejo de participación ciudadana para dar seguimiento al presupuesto y su aplicación en la administración pública</t>
  </si>
  <si>
    <t>1 Consejo de participación Ciudadana creado</t>
  </si>
  <si>
    <t>Porcentaje de etapas cumplidas para la creación de un consejo de consulta y participación ciudadana</t>
  </si>
  <si>
    <t>Conocer el porcentaje de etapas cumplidas para la creación de un consejo de consulta y participación ciudadana</t>
  </si>
  <si>
    <t xml:space="preserve">Total de etapas cumplidas para la creación de un consejo de consulta y participación ciudadana                                                                                        </t>
  </si>
  <si>
    <t xml:space="preserve">(Total de etapas cumplidas para la creación de un consejo de consulta y participación ciudadana/Total de etapas programadas para la creación de un consejo de consulta y participación ciudadana)*100                                                                  </t>
  </si>
  <si>
    <t>Registro de proyecto de creación de un consejo de consulta y participación ciudadana por el Órgano de Control Interno Municipal</t>
  </si>
  <si>
    <t>El municipio realiza brigadas comunitarias para promover medidas preventivas y de autocuidado en caso de emergencias a la ciudadanía</t>
  </si>
  <si>
    <t xml:space="preserve">Total de etapas programadas para la creación de un consejo de consulta y participación ciudadana </t>
  </si>
  <si>
    <t>3.4.1.19</t>
  </si>
  <si>
    <t>3.4.1.19 Fortalecer los esquemas de Contraloría Social a efecto de vincular y lograr la participación equitativa de mujeres y hombres en el combate a la corrupción</t>
  </si>
  <si>
    <t>1 sistema de contraloría social fortalecido</t>
  </si>
  <si>
    <t>Porcentaje de etapas cumplidas para el fortalecimiento de los esquemas de contraloría social</t>
  </si>
  <si>
    <t>Conocer el porcentaje de etapas cumplidas para el fortalecimiento de los esquemas de contraloría social</t>
  </si>
  <si>
    <t xml:space="preserve">Total de etapas cumplidas para el fortalecimiento de los esquemas de contraloría social                                </t>
  </si>
  <si>
    <t xml:space="preserve">(Total de etapas cumplidas para el fortalecimiento de los esquemas de contraloría social/Total de etapas programadas para el fortalecimiento de los esquemas de contraloría social )*100                                                             </t>
  </si>
  <si>
    <t>Registro de cumplimiento para el fortalecimiento de esquemas de contraloría social por el Órgano de Control Interno Municipal</t>
  </si>
  <si>
    <t>El municipio cuenta con un atlas de riesgo actualizado</t>
  </si>
  <si>
    <t xml:space="preserve">Total de etapas programadas para el fortalecimiento de los esquemas de contraloría social                                </t>
  </si>
  <si>
    <t>3.4.1.20</t>
  </si>
  <si>
    <t>Implementar un sistema de gestión de riesgos y control interno basado en la metodología COSO</t>
  </si>
  <si>
    <t>Cumplimiento de la implementación del Sistema de Control Interno Institucional, conforme al  Marco Integrado de Control Interno Municipal</t>
  </si>
  <si>
    <t xml:space="preserve"> Sistemas de Control Interno Institucional por implementar
</t>
  </si>
  <si>
    <t xml:space="preserve"> Sistemas</t>
  </si>
  <si>
    <t>(Sistemas de Control Interno Institucional  implementados /  Sistemas de Control Interno Institucional  por implementar)*100.</t>
  </si>
  <si>
    <t>Sistemas de Control Interno Institucional  implementados</t>
  </si>
  <si>
    <t xml:space="preserve"> Sistemas de Control Interno Institucional  implementados
</t>
  </si>
  <si>
    <t>3.4.1.21</t>
  </si>
  <si>
    <t>Coordinarse con la Secretaria de Planeación y Desarrollo Económico y, Administración y Finanzas para actividades relacionadas con la evaluación del desempeño y cumplimiento de las metas establecidas en el PMD 2021-2024.</t>
  </si>
  <si>
    <t>Establecimiento de mecanismos de coodinación con la Secretaría de Planeación para evaluar el desempeño y cumplimiento de metas.</t>
  </si>
  <si>
    <t>Mecanismo de coordinación con la Secretaría de Planeación por suscribir</t>
  </si>
  <si>
    <t xml:space="preserve">Mecanismo </t>
  </si>
  <si>
    <t>(Número de mecanismo de coordinación con la Secretaría de Planeación suscritos / Mecanismo de coordinación con la Secretaría de Planeación por suscribir) * 100</t>
  </si>
  <si>
    <t>Mecanismo de coordinación para la evaluacion del desempeño y cumplimiento de metas, susctrito entre la Secretaría de Planeación y el Organo de Control Interno Municipal</t>
  </si>
  <si>
    <t>Mecanismo de coordinación con la Secretaría de Planeación suscrito</t>
  </si>
  <si>
    <t>4.1 Seguridad Pública</t>
  </si>
  <si>
    <t>4.1.1.1</t>
  </si>
  <si>
    <t>4.1.1.1  Reactivar todos los módulos de seguridad</t>
  </si>
  <si>
    <t xml:space="preserve">Secretaría de Seguridad Pública </t>
  </si>
  <si>
    <t>7 módulos de seguridad pública reactivados</t>
  </si>
  <si>
    <t>Porcentaje de módulos de seguridad pública reactivados</t>
  </si>
  <si>
    <t>Conocer el porcentaje de módulos de seguridad pública reactivados</t>
  </si>
  <si>
    <t>Número de módulos de seguridad pública reactivados</t>
  </si>
  <si>
    <t>(Número de módulos de seguridad pública reactivados/Número de módulos de seguridad pública existentes)*100</t>
  </si>
  <si>
    <t>Registro de módulos de seguridad pública por la Secretaría de Seguridad Pública</t>
  </si>
  <si>
    <t>La ciudadanía se encuentra informada y preparada en casos de emergencia y desastres naturales</t>
  </si>
  <si>
    <t>Número de módulos de seguridad pública existentes</t>
  </si>
  <si>
    <t>4.1.1.2</t>
  </si>
  <si>
    <t>4.1.1.2  Fortalecer los programas de prevención del delito.</t>
  </si>
  <si>
    <t>Inversión en programas de prevención por cada mil habitantes</t>
  </si>
  <si>
    <t>Inversión en Programas de Prevención/Población Total Municipal</t>
  </si>
  <si>
    <t xml:space="preserve">Presupuesto de Egresos </t>
  </si>
  <si>
    <t>El gobierno es efectivo para resolver los problemas del núcleo urbano en el municipio</t>
  </si>
  <si>
    <t>1. Seguridad y protección ciudadana</t>
  </si>
  <si>
    <t xml:space="preserve">4.1.1.3 </t>
  </si>
  <si>
    <t>4.1.1.3   Creación de la Policía Ambiental</t>
  </si>
  <si>
    <t>1 Cuerpo de Policiía ambiental creado</t>
  </si>
  <si>
    <t>Porcentaje de etapas realizadas para la creación de la policía ambiental</t>
  </si>
  <si>
    <t>Conocer el porcentaje de etapas realizadas para la creación de la policía ambiental</t>
  </si>
  <si>
    <t>Número de etapas realizadas para la creación de la policía ambiental</t>
  </si>
  <si>
    <t>(Número de etapas realizadas para la creación de la policía ambiental/Número de etapas programadas para la creación de la policía ambiental)*100</t>
  </si>
  <si>
    <t>Registro de proyectos de la Secretaría de Seguridad Pública</t>
  </si>
  <si>
    <t>El municipio cuenta con un marco normativo y jurídico actualizado</t>
  </si>
  <si>
    <t>Número de etapas programadas para la creación de la policía ambiental</t>
  </si>
  <si>
    <t xml:space="preserve">4.1.1.4 </t>
  </si>
  <si>
    <t>4.1.1.4   Creación y certificación de la Academia de Policía</t>
  </si>
  <si>
    <t>1 Academia de Policía certificada</t>
  </si>
  <si>
    <t>Porcentaje de etapas realizadas para la creación y certificación de la academia de policía</t>
  </si>
  <si>
    <t>Conocer el porentaje de etapas realizadas para la creación y certificación de la academia de policía</t>
  </si>
  <si>
    <t>Número de etapas realizadas para la creación y certificación de la academia de policía</t>
  </si>
  <si>
    <t>(Número de etapas realizadas para la creación de la policía ambiental/Número de etapas programadas para la creación de la policía ambiental)*101</t>
  </si>
  <si>
    <t>Registro de certificaciones por la Secretaría de Seguridad Pública</t>
  </si>
  <si>
    <t>Las dependencias municipales cuentan con sus procedimientos sistematizados haciendo eficiente la ejecución de sus responsabilidades</t>
  </si>
  <si>
    <t>Número de etapas programadas para la creación y certificación de la academia de policía</t>
  </si>
  <si>
    <t>Programación de certificaciones de los policías operativos</t>
  </si>
  <si>
    <t>4.1.1.5</t>
  </si>
  <si>
    <t>Construcion del juzgado de justicia civica</t>
  </si>
  <si>
    <t>1 juzgado de justicia civica</t>
  </si>
  <si>
    <t>Porcentaje de juzado de justicia civica construidos</t>
  </si>
  <si>
    <t>Conocer el porcentaje de juzgados de justicia cívica construidos respectos a los programados</t>
  </si>
  <si>
    <t xml:space="preserve">Número de juzgados de justicia civica construidos </t>
  </si>
  <si>
    <t>juzgados</t>
  </si>
  <si>
    <t>(Número de juzgados de justicia civica contruidos/ Númerode juzgados de justicia civica programdos ) *100</t>
  </si>
  <si>
    <t xml:space="preserve">Número de juzgados de justicia civica programados </t>
  </si>
  <si>
    <t>4.1.1.6</t>
  </si>
  <si>
    <t>Creacion de la policia de genero</t>
  </si>
  <si>
    <t>1 Cuerpo de policia de genero creado</t>
  </si>
  <si>
    <t>Porcentaje de acciones cumplidas para la creación de la policía de Género</t>
  </si>
  <si>
    <t>Conocer el porcentaje de acciones cumplidas para la creación de la policía de geénero</t>
  </si>
  <si>
    <t>Numero de acciones cumplidas para la creacion de la policía de Genero</t>
  </si>
  <si>
    <t>(Numero de acciones cumplidas para la creacion de la policia de Genero/Numero de acciones programadas para la creacion de la policia de genero)*100</t>
  </si>
  <si>
    <t>Numero de acciones programdas para la creacon de la policia de genero.</t>
  </si>
  <si>
    <t>4.1.2.1</t>
  </si>
  <si>
    <t>4.1.2.1  Capacitar y certificar a los elementos de la Secretaría de Seguridad Pública</t>
  </si>
  <si>
    <t>1 Programa de certificación</t>
  </si>
  <si>
    <t>Porcentaje de elementos policiales certificados en la Secretaría de Seguridad Pública Municipal</t>
  </si>
  <si>
    <t>Conocer el porcentaje de elementos policiales certificados en la secretaría de seguridad pública municipal</t>
  </si>
  <si>
    <t>Número de policias operativos certificados en la Secretaría de Seguridad Pública Municipal</t>
  </si>
  <si>
    <t>(Número de policias operativos certificados en la Secretaría de Seguridad Pública Municipal/Total de policías operativos)*100</t>
  </si>
  <si>
    <t xml:space="preserve">El gobienro municipal atiende el llamado de la ciudadanía </t>
  </si>
  <si>
    <t>Total de policías operativos</t>
  </si>
  <si>
    <t>Registro de nómina</t>
  </si>
  <si>
    <t>4.1.2.2</t>
  </si>
  <si>
    <t>4.1.2.2  Capacitar a los elementos de seguridad pública en Perspectiva de Género</t>
  </si>
  <si>
    <t>1 Programa "Perspectiva de Género".</t>
  </si>
  <si>
    <t>Porcentaje de elementos policiales certifcados en Perspectiva de Género</t>
  </si>
  <si>
    <t>Conocer la proporción de los elementos policiales certificados en perspectiva de género</t>
  </si>
  <si>
    <t>Número de policías operativos certifcados en Perspectiva de Género</t>
  </si>
  <si>
    <t>(Número de policías operativos certificados en Perspectiva de Género/Número de policías operativos programados para certificar en Perspectiva de Género)*100</t>
  </si>
  <si>
    <t>Registro de capacitaciones y listas de asistencia por la Secretaría de Seguridad Pública</t>
  </si>
  <si>
    <t xml:space="preserve">El gobierno municipal atiende a personalidades nacionales e internacionales y establece acuerdos y convenios de colaboración </t>
  </si>
  <si>
    <t>Número de policías operativos programados para certificar en Perspectiva de Género</t>
  </si>
  <si>
    <t>4.1.2.3</t>
  </si>
  <si>
    <t>4.1.2.3  Dotar de equipamiento táctico y de uniformes a los elementos policiacos</t>
  </si>
  <si>
    <t xml:space="preserve">Dotar de uniformes y equipo táctico al 100% de los elementos operativos </t>
  </si>
  <si>
    <t>Porcentaje de elementos operativos beneficados con la dotación de equipo y uniformes</t>
  </si>
  <si>
    <t>Conocer la proporción de elementos operativos beneficiados con la dotación de equipo y uniformes en el periodo</t>
  </si>
  <si>
    <t>Número de policías operativos beneficados con la dotación de equipo y uniformes</t>
  </si>
  <si>
    <t>(Número de elementos operativos beneficados con la dotación de equipo y uniformes/Total de policías operativos)*100</t>
  </si>
  <si>
    <t>Registro de uniformes y equipo táctico otorgados por la Secretaría de Seguridad Pública</t>
  </si>
  <si>
    <t xml:space="preserve">El gobierno municipal da atención a las demandas de los comisarios y delegados </t>
  </si>
  <si>
    <t>4.1.2.4</t>
  </si>
  <si>
    <t>4.1.2.4   Implementar un programa de estímulos y recompensas</t>
  </si>
  <si>
    <t>1 Programa "Estímulos y Recompensas".</t>
  </si>
  <si>
    <t>Porcentaje de etapas cumplidas para la implementación de un programa de estímulos y recompensas</t>
  </si>
  <si>
    <t>Conocer el porcentaje de etapas cumplidas para la implementación de un programa de estímulos y recompensas</t>
  </si>
  <si>
    <t>Número de etapas cumplidas para la implementación de un programa de estímulos y recompensas</t>
  </si>
  <si>
    <t>(Número de etapas cumplidas para la implementación de un programa de estímulos y recompensas/Número de etapas programadas para la implementación de un programa de estímulos y recompensas)*100</t>
  </si>
  <si>
    <t>Registro de proyectos realizados por la Secretaría de Seguridad Pública</t>
  </si>
  <si>
    <t>Los programas presupuestales se coordinan entre las  dependencias de los tres órdenes de gobierno</t>
  </si>
  <si>
    <t>Número de etapas programadas para la implementación de un programa de estímulos y recompensas</t>
  </si>
  <si>
    <t>4.1.2.5</t>
  </si>
  <si>
    <t>Implementar un programa de jubilación
anticipada</t>
  </si>
  <si>
    <t>402 elementos</t>
  </si>
  <si>
    <t>Porcentaje de policías beneficiados
con el programa de jubilaciones anticipadas</t>
  </si>
  <si>
    <t>Conocer el porcentaje de policias beneficiados con el programa de jubilaciones anticipadas</t>
  </si>
  <si>
    <t xml:space="preserve">Policías </t>
  </si>
  <si>
    <t>(Número de policías
beneficiados con el
programa de jubilaciones
anticipadas/Número de
policías programados) *100</t>
  </si>
  <si>
    <t>Número de policías programados</t>
  </si>
  <si>
    <t xml:space="preserve">4.1.3.1 </t>
  </si>
  <si>
    <t>4.1.3.1  Fortalecer el uso de las tecnologías para mejorar el tiempo de respuesta ciudadana</t>
  </si>
  <si>
    <t>Implementación de las TIC´S para mejorar el tiempo de respuesta</t>
  </si>
  <si>
    <t xml:space="preserve">Variación porcentual de disminución del tiempo de respuesta ciudadana. </t>
  </si>
  <si>
    <t>Mide el incremento y decremento porcentual en el tiempo de respuesta ciudadana</t>
  </si>
  <si>
    <t>Tiempo de respuesta ciudadana en el periodo actual</t>
  </si>
  <si>
    <t>Días</t>
  </si>
  <si>
    <t>((Tiempo de respuesta ciudadana en el periodo actual-Tiempo de respuesta ciudadana en el periodo anterior al evaluado)/Tiempo de respuesta ciudadana en el periodo anterior al evaluado)*100</t>
  </si>
  <si>
    <t>Registro de tiempo de respuesta ciudadana por la Secretaría de Seguridad Pública</t>
  </si>
  <si>
    <t xml:space="preserve">Se cuenta con establaecimientos comerciales regularizados </t>
  </si>
  <si>
    <t>Tiempo de respuesta ciudadana en el periodo anterior al evaluado</t>
  </si>
  <si>
    <t xml:space="preserve">4.1.3.2 </t>
  </si>
  <si>
    <t>4.1.3.2   Implementación del uso de drones para vigilancia en franja turística y zona diamante</t>
  </si>
  <si>
    <t>Porcentaje de drones otorgados para vigilancia en la franja turística</t>
  </si>
  <si>
    <t>Conocer el porcentaje de drones otorgados para vigilancia en la franja turistica</t>
  </si>
  <si>
    <t>Número de drones otorgados para vigilancia en la franja turística</t>
  </si>
  <si>
    <t>Drones</t>
  </si>
  <si>
    <t>(Número de drones otorgados para vigilancia en la franja turística/Número de drones programados para vigilancia en la franja turística)*100</t>
  </si>
  <si>
    <t>Registro de drones adquiridos por la Secretaría de Seguridad Pública</t>
  </si>
  <si>
    <t xml:space="preserve">Los ciudadanos tienen acceso a los servicios registrales como parte de sus derechos humanos </t>
  </si>
  <si>
    <t>Número de drones programados para vigilancia en la franja turística</t>
  </si>
  <si>
    <t>Programación de adquisición de drones</t>
  </si>
  <si>
    <t>4.1.3.3</t>
  </si>
  <si>
    <t>Equipamiento vehicular para elementos policiales</t>
  </si>
  <si>
    <t>80 vehículos</t>
  </si>
  <si>
    <t>Porcentaje de vehículos adquiridos 
para los elementos policiales</t>
  </si>
  <si>
    <t>Conocer el porcentaje de vehículos adquiridos respecto a los programados</t>
  </si>
  <si>
    <t>Número de vehículos adquiridos para los elementos policiales</t>
  </si>
  <si>
    <t>(Número de vehículos adquiridos para los elementos policiales/Número de vehículos programados para los elementos policiales) *100</t>
  </si>
  <si>
    <t>Número de vehículos programados para los elementos policiales</t>
  </si>
  <si>
    <t>4.2 Protección Civil</t>
  </si>
  <si>
    <t>4.2.1.1</t>
  </si>
  <si>
    <t>4.2.1.1  Dotación de equipo de protección a elementos del cuerpo de bomberos</t>
  </si>
  <si>
    <t>100% de bomberos equipados</t>
  </si>
  <si>
    <t xml:space="preserve">Porcentaje de bomberos que cuentan con equipo de protección </t>
  </si>
  <si>
    <t>Conocer la proporción de bomberos que cuentan con equipo de protección para la realización de sus actividades</t>
  </si>
  <si>
    <t>Total de bomberos que cuentan con equipo de protección</t>
  </si>
  <si>
    <t>(Total de bomberos que cuentan con equipo de protección/Total de bomberos)*100</t>
  </si>
  <si>
    <t>Registro de dotación de equipo al personal de bomberos por la Coordinación General de Protección Civil y Bomberos</t>
  </si>
  <si>
    <t>Total de bomberos</t>
  </si>
  <si>
    <t>Registro de personal de bomberos</t>
  </si>
  <si>
    <t>4.2.1.2</t>
  </si>
  <si>
    <t>4.2.1.2   Equipar a las estaciones de bomberos con vehículos para atención de emergencias</t>
  </si>
  <si>
    <t>4 estaciones de bomberos</t>
  </si>
  <si>
    <t>Porcentaje de estaciones de bomberos beneficiadas con vehículos para su operatividad</t>
  </si>
  <si>
    <t>Conocer el porcentaje de estaciones de bomberos benefciiadas con vehículos para su operativdad en el periodo evaluado</t>
  </si>
  <si>
    <t>Estaciones de bomberos beneficiadas con vehículos para su operatividad</t>
  </si>
  <si>
    <t>Estaciones</t>
  </si>
  <si>
    <t>(Estaciones de bomberos beneficiadas con vehículos para su operatividad/Total de estaciones de bomberos)*100</t>
  </si>
  <si>
    <t>Registro de adquisición de vehículos por la Coordinación General de Protección Civil y Bomberos</t>
  </si>
  <si>
    <t>2. Protección civil como cultura de prevención y gestión integral de riesgos</t>
  </si>
  <si>
    <t>Total de estaciones de bomberos</t>
  </si>
  <si>
    <t>Registro de estaciones de bomberos</t>
  </si>
  <si>
    <t>4.2.1.3</t>
  </si>
  <si>
    <t>4.2.1.3  Habilitar, revisar y dar mantenimiento de hidrantes</t>
  </si>
  <si>
    <t>1 programa de mantenimiento</t>
  </si>
  <si>
    <t>Porcentaje de hidrantes que recibieron mantenimiento en el periodo evaluado</t>
  </si>
  <si>
    <t>Conocer el porcentaje de hidrantes que recibieron mantenimiento en el periodo evaluado</t>
  </si>
  <si>
    <t>Número de hidrantes que recibieron mantenimiento</t>
  </si>
  <si>
    <t>Hidrantes</t>
  </si>
  <si>
    <t>(Número de hidrantes que recibieron mantenimiento/Número de hidrantes existentes)*100</t>
  </si>
  <si>
    <t>Registro de mantenimiento de hidrantes por la Coordinación General de Protección Civil y Bomberos</t>
  </si>
  <si>
    <t>Número de hidrantes existentes</t>
  </si>
  <si>
    <t>Inventario de hidrantes</t>
  </si>
  <si>
    <t xml:space="preserve">4.2.1.4 </t>
  </si>
  <si>
    <t>4.2.1.4   Contar con torres salvavidas y personal capacitado que cuenten con desfibriladores automáticos y cuatrimotos en franja de arena</t>
  </si>
  <si>
    <t>23 torres salvavidas</t>
  </si>
  <si>
    <t>Porcentaje de torres salvavidas instaladas en el periodo</t>
  </si>
  <si>
    <t>Conocer el porcentaje de torres salvavidas instaladas en el periodo</t>
  </si>
  <si>
    <t>Total de torres salvavidas instaladas en el periodo</t>
  </si>
  <si>
    <t>Torres</t>
  </si>
  <si>
    <t>(Total de torres salvavidas instaladas en el periodo/Total de torres salvavidas programadas)*100</t>
  </si>
  <si>
    <t>Registro de torres salvavidas por la Coordinación General de Protección Civil y Bomberos</t>
  </si>
  <si>
    <t xml:space="preserve">Total de torres salvavidas programadas </t>
  </si>
  <si>
    <t>Programación para la adquisición de mobiliariio</t>
  </si>
  <si>
    <t xml:space="preserve">4.2.1.5 </t>
  </si>
  <si>
    <t>4.2.1.5  Actualización y ampliación del sistema de alertamiento hidrometereológico</t>
  </si>
  <si>
    <t>1 Sistema de alerta actualizado</t>
  </si>
  <si>
    <t>Porcentaje de etapas cumplidas para la actualización del sistema de alertamiento hidrometereológico</t>
  </si>
  <si>
    <t>Conocer el porcentaje de estapas cumplidas para la actualización del sistema de alertamiento hidrometereológico</t>
  </si>
  <si>
    <t>Número de etapas cumplidas para la actualización del sistema de alertamiento hidrometereológico</t>
  </si>
  <si>
    <t>(Número de etapas cumplidas para la actualización del sistema de alertamiento hidrometereológico/Número de etapas programadas para la actualización del sistema de alertamiento hidrometereológico)*100</t>
  </si>
  <si>
    <t>Un Sistema de Alerta Hidrometeorológica de Acapulco(SAHA) 20 Zonas de Alto Riesgo, Riesgo e Inundables de Acapulco identificadas publicado en la página web del municipio</t>
  </si>
  <si>
    <t>Sistema de Alerta Hidrometeorológica de Acapulco (SAHA) Zonas de Alto Riesgo, Riesgo e Inundables de Acapulco</t>
  </si>
  <si>
    <t>Número de etapas programadas para la actualización del sistema de alertamiento hidrometereológico</t>
  </si>
  <si>
    <t xml:space="preserve">4.2.1.6 </t>
  </si>
  <si>
    <t>4.2.1.6  Contar con una unidad para incendios forestales y habilitar brigadas comunitarias</t>
  </si>
  <si>
    <t>4 brigadas comunitarias</t>
  </si>
  <si>
    <t>Porcentaje de brigadas comunitarias realizadas</t>
  </si>
  <si>
    <t>Conocer el porcentaje de brigadas comunitarias realizadas en el periodo evaluado</t>
  </si>
  <si>
    <t>Número de brigadas comunitarias realizadas</t>
  </si>
  <si>
    <t>(Número de brigadas comunitarias realizadas/Número de brigadas comunitarias programadas)*100</t>
  </si>
  <si>
    <t>Registro de brigadas comunitarias por la Coordinación General de Protección Civil y Bomberos</t>
  </si>
  <si>
    <t>Número de brigadas comunitarias programadas</t>
  </si>
  <si>
    <t>4.2.2.1</t>
  </si>
  <si>
    <t>4.2.2.1  Actualizar el atlas de riesgo</t>
  </si>
  <si>
    <t>1 Atlas</t>
  </si>
  <si>
    <t>Porcentaje de etapas realizadas para llevar a cabo la actualización del atlas de riesgo</t>
  </si>
  <si>
    <t>Conocer el porcentaje de etapas realizadas para llevar a cabo la actualización del atlas de riesgo</t>
  </si>
  <si>
    <t>Número de etapas cumplidas para llevar a cabo la actualización del atlas de riesgo</t>
  </si>
  <si>
    <t>(Número de etapas cumplidas para llevar a cabo la actualización del atlas de riesgo/Número de etapas programadas para llevar a cabo la actualización del atlas de riesgo)*100</t>
  </si>
  <si>
    <t>Avance de actualización del Atlas de Riesgo por la Coordinación General de Protección Civil y Bomberos</t>
  </si>
  <si>
    <t>Número de etapas programadas para llevar a cabo la actualización del atlas de riesgo</t>
  </si>
  <si>
    <t>Programación para la actualización del Atlas de Riesgo por la Coordinación General de Protección Civil y Bomberos</t>
  </si>
  <si>
    <t xml:space="preserve">4.2.2.2 </t>
  </si>
  <si>
    <t>4.2.2.2  Formar un comité técnico especializado en protección civil</t>
  </si>
  <si>
    <t>1 Comité</t>
  </si>
  <si>
    <t>Porcentaje de etapas cumplidas para la integración del comité técnico especializado en protección civil</t>
  </si>
  <si>
    <t>Conocer el porcentaje de etapas cumplidas para la integración del comité técnico especializado en protección civil</t>
  </si>
  <si>
    <t xml:space="preserve">Número de etapas cumplidas para la integración del comité técnico especializado en protección civil                                                                                </t>
  </si>
  <si>
    <t xml:space="preserve">(Número de etapas cumplidas para la integración del comité técnico especializado en protección civil/Número de etapas programadas para la integración del comité técnico especializado en protección civil)*100                                                                  </t>
  </si>
  <si>
    <t>Avance de cumplimiento del proyecto de integración de comité técnico por la Coordinación General de Protección Civil y Bomberos</t>
  </si>
  <si>
    <t>Se cuenta con un comité técnico especializado en protección civil</t>
  </si>
  <si>
    <t xml:space="preserve">Número de etapas programadas para la integración del comité técnico especializado en protección civil         </t>
  </si>
  <si>
    <t>Proyecto de integración de comité técnico por la Coordinación General de Protección Civil y Bomberos</t>
  </si>
  <si>
    <t xml:space="preserve">4.2.2.3 </t>
  </si>
  <si>
    <t>4.2.2.3  Promover la cultura de la protección civil y capacitación a la población</t>
  </si>
  <si>
    <t>Porcentaje de campañas de protección civil realizadas</t>
  </si>
  <si>
    <t>Conocer el porcentaje de campañas de protección civil realizadas durante el periodo evaluado</t>
  </si>
  <si>
    <t>Campañas de protección civil realizadas</t>
  </si>
  <si>
    <t>(Campañas de protección civil realizadas/Campañas de protección civil programadas)*100</t>
  </si>
  <si>
    <t>Registro de campañas de protección civil realizadas por la Coordinación de Protección Civil y Bomberos</t>
  </si>
  <si>
    <t>Campañas de protección civil programadas</t>
  </si>
  <si>
    <t>Programación de campañas de protección civil</t>
  </si>
  <si>
    <t>4.3 Gobernabilidad</t>
  </si>
  <si>
    <t>4.3.1.1</t>
  </si>
  <si>
    <t>4.3.1.1  Actualización del marco jurídico municipal</t>
  </si>
  <si>
    <t>80% de reglamentos actualizados</t>
  </si>
  <si>
    <t>Vigencia promedio de 
reglamentos municipales</t>
  </si>
  <si>
    <t>Años de vigencia de reglamentos municipales</t>
  </si>
  <si>
    <t>(Años de vigencia de reglamentos municipales/Total de reglamentos )</t>
  </si>
  <si>
    <t>Registro de Reglamentos actualizados por la Dirección Técnica y Administrativa de Cabildo de la Secretaría General</t>
  </si>
  <si>
    <t xml:space="preserve">El gobierno municipal mantiene vigentes el marco normativo y jurídico </t>
  </si>
  <si>
    <t>Porcentaje de reglamentos actualizados</t>
  </si>
  <si>
    <t xml:space="preserve">Total de reglamentos </t>
  </si>
  <si>
    <t xml:space="preserve">4.3.1.2 </t>
  </si>
  <si>
    <t>4.3.1.2   Sistematización de los procedimientos administrativos de las diferentes dependencias</t>
  </si>
  <si>
    <t>Porcentaje de dependencias que cuentan con sus procedimientos sistematizados</t>
  </si>
  <si>
    <t>Conocer la proporción de dependencias que cuentan con sus procedimientos sistematizados en el periodo</t>
  </si>
  <si>
    <t>Dependencias que cuentan con sus procedimientos sistematizados</t>
  </si>
  <si>
    <t>(Dependencias que cuentan con sus procedimientos sistematizados/Total de dependencias municipales)*100</t>
  </si>
  <si>
    <t xml:space="preserve">Registro de dependencias que cuentan con sus procedimientos sistematizados </t>
  </si>
  <si>
    <t>3. Gobierno sensible y con participación ciudadana</t>
  </si>
  <si>
    <t>4.3.1.3</t>
  </si>
  <si>
    <t>4.3.1.3  Promover una política de puertas abiertas y de diálogo para la construcción de acuerdos que conlleven a la atención de las necesidades y problemáticas planteadas por los diversos actores de la sociedad</t>
  </si>
  <si>
    <t>Variación porcentual de marchas y bloquedos en el periodo evaluado</t>
  </si>
  <si>
    <t>Medir la variación porcentual de de marchas y bloqueos atendidos en el periodo evaluado</t>
  </si>
  <si>
    <t>Número de marchas y bloqueos atendidos en en el periodo actual</t>
  </si>
  <si>
    <t>Marchas y bloqueos</t>
  </si>
  <si>
    <t>(Número de marchas y bloqueos atendidos/Número de marchas y bloqueos)*100</t>
  </si>
  <si>
    <t>310 manifestaciones públicas atendidas (2018-2021)</t>
  </si>
  <si>
    <t>Registro de marchas y bloqueos por la Dirección de Gobernación por la Secretaría General</t>
  </si>
  <si>
    <t>Porcentaje de marchas y bloqueos atendidos</t>
  </si>
  <si>
    <t>Número de marchas y bloqueos atendidos en en el periodo anterior</t>
  </si>
  <si>
    <t>4.3.1.4</t>
  </si>
  <si>
    <t>4.3.1.4  Fomentar las relaciones institucionales e interinstitucionales para el buen desempeño de la administración municipal</t>
  </si>
  <si>
    <t>Presidencia</t>
  </si>
  <si>
    <t>Porcentaje de personalidades nacionales e internacionales atendidas</t>
  </si>
  <si>
    <t>Conocer la proporción de personalidades nacionales e internacionales atendidas en el periodo</t>
  </si>
  <si>
    <t>Número de personalidades nacionales e internacionales atendidas</t>
  </si>
  <si>
    <t>Personalidades</t>
  </si>
  <si>
    <t>(Número de personalidades nacionales e internacionales atendidas/Número de personalidades nacionales e internacionales convocadas)*100</t>
  </si>
  <si>
    <t>Registro de personalidades nacionales e internacionales atendidos por la Dirección de Relaciones Públicas de la Presidencia Municipal</t>
  </si>
  <si>
    <t>Número de personalidades nacionales e internacionales convocadas</t>
  </si>
  <si>
    <t>4.3.1.5</t>
  </si>
  <si>
    <t>4.3.1.5  Programa de apoyo a las autoridades auxiliares (Comisarios y Delegados)</t>
  </si>
  <si>
    <t>124 Comisarías y Delegaciones</t>
  </si>
  <si>
    <t>Porcentaje de comisarios y delegados atendidos</t>
  </si>
  <si>
    <t>Conocer el porcentaje de comisarios y delegados atendidos en el periodo</t>
  </si>
  <si>
    <t>Número de Comisarios y delegados atendidos</t>
  </si>
  <si>
    <t>Comisarios y delegados</t>
  </si>
  <si>
    <t>(Comisarios y delegados atendidos/Comisarios y delegados)*100</t>
  </si>
  <si>
    <t>300 solicitudes atendidas</t>
  </si>
  <si>
    <t xml:space="preserve">Registro de demandas atendidas por la Dirección de Gobernación de la Secretaría General </t>
  </si>
  <si>
    <t>Número de Comisarios y delegados del Municipio</t>
  </si>
  <si>
    <t>4.3.1.6</t>
  </si>
  <si>
    <t>4.3.1.6  Fortalecer la articulación y coordinación entre las dependencias del gobierno municipal y con los otros órdenes de gobierno federal y estatal para brindar mejores servicios a la población</t>
  </si>
  <si>
    <t>Porcentaje de programas coordinados entre las dependencias de los tres órdenes de gobierno</t>
  </si>
  <si>
    <t>Conocer el porcentaje de programas coordinados entre las dependencias de los tres órdenes de gobierno</t>
  </si>
  <si>
    <t>Número de programas coordinados entre las dependencias de los tres órdenes de gobierno</t>
  </si>
  <si>
    <t>(Número de programas coordinados entre las dependencias de los tres órdenes de gobierno/Número de actividades programadas entre las dependencias de los tres órdenes de gobierno)*100</t>
  </si>
  <si>
    <t xml:space="preserve">Registro de programas coordinados con dependencias de los tres órdenes de gobierno </t>
  </si>
  <si>
    <t>Número de actividades programadas entre las dependencias de los tres órdenes de gobierno</t>
  </si>
  <si>
    <t>4.3.1.7</t>
  </si>
  <si>
    <t>4.3.1.7  Realizar recorridos de supervisión de establecimientos mercantiles para verificar el cumplimiento del reglamento municipal</t>
  </si>
  <si>
    <t xml:space="preserve">Porcentaje de recorridos de supervisión a establecimientos mercantiles realizados </t>
  </si>
  <si>
    <t>Conocer el porcentaje de recorridos de supervisión a establecimientos mercantiles realizados</t>
  </si>
  <si>
    <t xml:space="preserve">Recorridos de supervisión a establecimientos mercantiles realizados </t>
  </si>
  <si>
    <t xml:space="preserve">Supervisión </t>
  </si>
  <si>
    <t>(Recorridos de supervisión a establecimientos mercantiles realizados/Recorridos de supervisión a establecimientos mercantiles programados)*100</t>
  </si>
  <si>
    <t>28,800 visitas a establecimientos mercantiles en 2019</t>
  </si>
  <si>
    <t>Registro de recorridos a establecimientos mercantiles por la Dirección de Reglamentos y Espectáculos de la Secretaría General</t>
  </si>
  <si>
    <t>Recorridos de supervisión a establecimientos mercantiles programados</t>
  </si>
  <si>
    <t>4.3.1.8</t>
  </si>
  <si>
    <t>4.3.1.8  Brindar certeza jurídica a trámites y servicios de registro civil</t>
  </si>
  <si>
    <t>Secretaría General del H. Ayuntamiento/DIF Acapulco</t>
  </si>
  <si>
    <t>6 campañas</t>
  </si>
  <si>
    <t>Porcentaje de campañas de actos registrales realizadas en el periodo</t>
  </si>
  <si>
    <t>Conocer el porcentaje de campañas de actos registrales realizadas en el periodo</t>
  </si>
  <si>
    <t>Número de campañas de actos registrales y de matrimonios realizadas en el periodo</t>
  </si>
  <si>
    <t>(Número de campañas de actos registrales y de matrimonios realizadas en el periodo/Número de campañas de actos registrales y de matrimonios programadas)*100</t>
  </si>
  <si>
    <t>4 (2018-2021) bodas colectivas y semana de registro infaltil</t>
  </si>
  <si>
    <t>Registro de campañas de actos registrales y de matrimonios (número de acciones realizadas) por la Dirección de Registro Civil de la Secretaría General y DIF Acapulco</t>
  </si>
  <si>
    <t>Número de campañas de actos registrales y de matrimonios programadas</t>
  </si>
  <si>
    <t xml:space="preserve">4.3.1.9 </t>
  </si>
  <si>
    <t>4.3.1.9   Encuadernación, mantenimiento y reparación con empastado y serigrafía de los libros de las oficialías de registro civil</t>
  </si>
  <si>
    <t>48 Oficialías</t>
  </si>
  <si>
    <t>Porcentaje de libros de oficialías de registro civil empastados</t>
  </si>
  <si>
    <t>Conocer el porcentaje de libros de oficiliías de registro civil empastados</t>
  </si>
  <si>
    <t>Libros de oficialías de registro civil empastados</t>
  </si>
  <si>
    <t>Oficialías</t>
  </si>
  <si>
    <t>(Libros de oficialías de registro civil empastados/Libros de oficialías de registro civil programados para empastar)*100</t>
  </si>
  <si>
    <t>Registro de libros de las 48 oficialías por la Dirección de Registro Civil de la Secretaría General</t>
  </si>
  <si>
    <t>Las oficiliías del municipio cuentan con libros de registro empastados para su uso público</t>
  </si>
  <si>
    <t>Libros de oficialías de registro civil programados para empastar</t>
  </si>
  <si>
    <t>4.3.1.10</t>
  </si>
  <si>
    <t>4.3.1.10  Brindar certeza jurídica a los procedimientos internos de recursos humanos de la administración municipal</t>
  </si>
  <si>
    <t>Porcentaje de procedimientos internos atendidos por el jurídico</t>
  </si>
  <si>
    <t>Conocer el porcentaje de procedimientos internos atendidos por el jurídico en el periodo evaluado</t>
  </si>
  <si>
    <t>Número de procedimientos internos atendidos por el jurídico</t>
  </si>
  <si>
    <t>(Número de procedimientos internos atendidos por el jurídico/Número de procedimientos internos recibidos por Recursos Humanos)</t>
  </si>
  <si>
    <t>Registro de procedimientos internos atendidos por la Dirección de Asuntos Jurídicos de la Secretaria General</t>
  </si>
  <si>
    <t>El área jurídica del gobierno municipal asegura que todos los procedimientos sean atendidos con apego a las dispociones jurídicas y normativas</t>
  </si>
  <si>
    <t>Número de procedimientos internos recibidos por Recursos Humanos</t>
  </si>
  <si>
    <t>4.3.1.11</t>
  </si>
  <si>
    <t>4.3.1.11   Realizar operativos para la liberación de vías de comunicación (banquetas) y el reordenamiento del comercio informal</t>
  </si>
  <si>
    <t>6 Operativos</t>
  </si>
  <si>
    <t>Porcentaje de operativos de reordenamiento del comercio informal realizados</t>
  </si>
  <si>
    <t>Conocer el porcentaje de operativos de reordenamiento del comercio informal realizados en el periodo</t>
  </si>
  <si>
    <t>Operativos de reordenamiento del comercio informal realizados</t>
  </si>
  <si>
    <t>(Operativos de reordenamiento del comercio informal realizados/Operativos de reordenamiento del comercio informal programados)*100</t>
  </si>
  <si>
    <t>542 operativos de reordenamiento del comercio informal</t>
  </si>
  <si>
    <t>Registro de operativos de reordenamiento del comercio informal por la Dirección de Vía Pública de la Secretaría General</t>
  </si>
  <si>
    <t>La ciudad cuenta con caller y espacios públicos libres para su acceso mejorando la movilidad de los transeúntes</t>
  </si>
  <si>
    <t>Operativos de reordenamiento del comercio informal programados</t>
  </si>
  <si>
    <t xml:space="preserve">4.3.1.12 </t>
  </si>
  <si>
    <t>4.3.1.12  Implementar programas para el retiro de autos chatarra que invaden y/o obstruyen la vía pública</t>
  </si>
  <si>
    <t>500 opertativos</t>
  </si>
  <si>
    <t>Porcentaje de operativos de retiro de autos chatarra realizados</t>
  </si>
  <si>
    <t>Conocer el porcentaje de operativos de retiro de autos chatarra realizados en el periodo</t>
  </si>
  <si>
    <t>Operativos de retiro de autos chatarra realizados</t>
  </si>
  <si>
    <t>(Operativos de retiro de autos chatarra realizados/Operativos de retiro de autos chatarra programados)*100</t>
  </si>
  <si>
    <t>124 operativos de retiro de autos chatarra (2018-2021)</t>
  </si>
  <si>
    <t>Registro de operativos de retiro de autos chatarra por la Dirección de Vía Pública de la Secretaría General</t>
  </si>
  <si>
    <t>El municipio recupera los espacios y la movilidad en las vías públicas</t>
  </si>
  <si>
    <t>Operativos de retiro de autos chatarra programados</t>
  </si>
  <si>
    <t>4.3.1.13</t>
  </si>
  <si>
    <t>4.3.1.13   Garantizar el desempeño profesional del personal de la administración pública municipal respecto al marco de los derechos humanos</t>
  </si>
  <si>
    <t>Porcentaje de empleados municipales capacitados en materia de derechos humanos</t>
  </si>
  <si>
    <t>Mide la proporción de empleados municipales capacitados en materia de derechos humanos</t>
  </si>
  <si>
    <t xml:space="preserve">Total de empleados municipales capacitados en materia de derechos humanos                                               </t>
  </si>
  <si>
    <t>(Total de empleados municipales capacitados en materia de derechos humanos/Total de empleados municipales)*100</t>
  </si>
  <si>
    <t xml:space="preserve">Registro de capacitación en materia de derechos humanos y listas de asistencia </t>
  </si>
  <si>
    <t>Los empleados municipales están capacitados en el tema de derechos humanos</t>
  </si>
  <si>
    <t>PROGRAMA ESTRATÉGICO</t>
  </si>
  <si>
    <t>PROGRAMA INSTITUCIONAL (INDICADOR)</t>
  </si>
  <si>
    <t>PMD 2021-2024</t>
  </si>
  <si>
    <t>PROCESO</t>
  </si>
  <si>
    <t>Nómina de Policías Operativos</t>
  </si>
  <si>
    <t>Variación porcentual de mujeres atendidas que han vivido violencia</t>
  </si>
  <si>
    <t>Coord. General de Servicios Públicos Municipales</t>
  </si>
  <si>
    <t>Tasa de variación de recomendaciones atendidas por concepto de derechos humanos</t>
  </si>
  <si>
    <t>Porcentaje de comisarías y delegaciones atendidas</t>
  </si>
  <si>
    <t>Porcentaje de juicios resueltos</t>
  </si>
  <si>
    <t>Tasa de variación de manifestaciones atendidas de competencia municipal</t>
  </si>
  <si>
    <t>Porcentaje de procedimiento jurídicos defendidos que representan un riesgo para los interéses de la administración pública</t>
  </si>
  <si>
    <t>Vigencia promedio de reglamentos municipales</t>
  </si>
  <si>
    <t>Variación porcentual del marco legal existente</t>
  </si>
  <si>
    <t>Porcentaje de reglamentos aprobados por cabildo</t>
  </si>
  <si>
    <t>Variación porcentual de la percepción del desempeño gubernamental en el periodo evaluado</t>
  </si>
  <si>
    <t>Tasa de variación porcentual de comités vecinales instalados</t>
  </si>
  <si>
    <t>Variación porcentual de policías certificados</t>
  </si>
  <si>
    <t>Costo de operación del órgano de seguridad pública / tránsito por habitante</t>
  </si>
  <si>
    <t>Porcentaje de detenidos por faltas administrativas</t>
  </si>
  <si>
    <t>Muertes relacionadas con conflictos (violencia) por cada 100 mil habitantes</t>
  </si>
  <si>
    <t>Remuneración promedio por policía operativo</t>
  </si>
  <si>
    <t>Porcentaje de personas que han sido víctimas de acoso físico o sexual</t>
  </si>
  <si>
    <t>Número solicitudes de servicio vía c4 a policía municipal por cada mil habitantes</t>
  </si>
  <si>
    <t>Porcentaje de solicitudes de servicio vía c4 a policía municipal relacionadas con violencia familiar y disputa vecinal</t>
  </si>
  <si>
    <t>Permanencia laboral de policías operativos</t>
  </si>
  <si>
    <t>Detenidos por cada mil habitantes</t>
  </si>
  <si>
    <t>Tasa de homicidios por cada 100 mil habitantes</t>
  </si>
  <si>
    <t>Policías operativos de seguridad pública por cada mil habitantes</t>
  </si>
  <si>
    <t>Porcentaje de quejas en contra del órgano de seguridad pública / tránsito respecto del total de quejas contra el ayuntamiento</t>
  </si>
  <si>
    <t>Número de incendios relacionados con muertes por cada 100,000 habitantes</t>
  </si>
  <si>
    <t>Número de bomberos por cada 100,000 habitantes</t>
  </si>
  <si>
    <t xml:space="preserve">Variación porcentual de comités de protección civil constituidos </t>
  </si>
  <si>
    <t>Porcentaje de inversión en movilidad alternativa respecto del total de inversión en infraestructura</t>
  </si>
  <si>
    <t>Inversión promedio en mantenimiento de vialidades asfaltadas por m2</t>
  </si>
  <si>
    <t>Kilómetros de ciclovías por cada 100,000 habitantes</t>
  </si>
  <si>
    <t>Kilómetros del sistema de transporte público colectivo por cada 100,000 habitantes</t>
  </si>
  <si>
    <t>Cobertura de vialidades pavimentadas</t>
  </si>
  <si>
    <t>Vehiculos automotores por habitante</t>
  </si>
  <si>
    <t>Número de infracciones con respecto al parque vehicular en el municipio</t>
  </si>
  <si>
    <t>Accidentes viales por cada 10 mil habitantes</t>
  </si>
  <si>
    <t>Porcentaje de accidentes viales donde está involucrado el peatón y ciclista respecto del total de accidentes viales</t>
  </si>
  <si>
    <t>Porcentaje de accidentes viales donde está involucrado el transporte urbano</t>
  </si>
  <si>
    <t>Porcentaje de inversión en movilidad alternativa respecto del total de inversión en movilidad tradicional</t>
  </si>
  <si>
    <t>Tasa de mortalidad en accidentes viales por cada 100 mil habitantes</t>
  </si>
  <si>
    <t>Costo promedio por accidente vial en donde esté involucrado un vehículo del municipio</t>
  </si>
  <si>
    <t>Gasto en conceptos contables 2600 y 2900 respecto al capitulo 2000 (materiales y suministros)</t>
  </si>
  <si>
    <t>Gasto en concepto contable 35000 respecto al capitulo 30000 (servicios generales)</t>
  </si>
  <si>
    <t>Relacion del gasto administrativo contra los ingresos propios</t>
  </si>
  <si>
    <t>Tamaño de la administración</t>
  </si>
  <si>
    <t>Gasto en mantenimiento por unidad recolectora de residuos sólidos propiedad del municipio</t>
  </si>
  <si>
    <t>Gasto en mantenimiento por vehiculo automotor propiedad del municipio</t>
  </si>
  <si>
    <t>Litros de combustible gastados por habitante</t>
  </si>
  <si>
    <t>Antigüedad de vehiculos automotores  propiedad del municipio</t>
  </si>
  <si>
    <t>Porcentaje que representan las adefas respecto a los ingresos totales</t>
  </si>
  <si>
    <t>Autonomía financiera</t>
  </si>
  <si>
    <t>Eficacia en el cobro de cuentas por impuesto predial</t>
  </si>
  <si>
    <t>Ingresos propios por habitante</t>
  </si>
  <si>
    <t>Deuda municipal respecto ingresos propios (tamaño deuda)</t>
  </si>
  <si>
    <t>Ingresos propios y participaciones para cubrir gasto corriente</t>
  </si>
  <si>
    <t>Gasto en nómina contra ingresos propios</t>
  </si>
  <si>
    <t>Eficacia en el monto de recaudación del impuesto  predial</t>
  </si>
  <si>
    <t>Ingresos totales por habitante</t>
  </si>
  <si>
    <t>Tamaño del ramo 33 ejercido respecto a ingresos totales</t>
  </si>
  <si>
    <t>Relación porcentual del costo de pensionados y jubilados contra el gasto de nómina</t>
  </si>
  <si>
    <t>Gasto en nómina por empleado</t>
  </si>
  <si>
    <t>Porcentaje de mujeres en cargos directivos en el gobierno municipal</t>
  </si>
  <si>
    <t>Porcentaje de escaños del ayuntamiento ocupados por mujeres</t>
  </si>
  <si>
    <t>Empleados municipales por cada mil habitantes</t>
  </si>
  <si>
    <t>Cobertura de recolección de residuos sólidos</t>
  </si>
  <si>
    <t>Cobertura de recolección de residuos sólidos zona urbana</t>
  </si>
  <si>
    <t>Cumplimiento de obligaciones de transparencia</t>
  </si>
  <si>
    <t>Costo en recolección de residuos sólidos por vivienda</t>
  </si>
  <si>
    <t>Cobertura de alumbrado público en vialidades del municipio</t>
  </si>
  <si>
    <t>Costo en la operación del alumbrado público por luminaria</t>
  </si>
  <si>
    <t xml:space="preserve">Inversión en el mantenimiento del alumbrado público por luminaria </t>
  </si>
  <si>
    <t>Porcentaje de luminarias rehabilitadas en el periodo</t>
  </si>
  <si>
    <t>Porcentaje de luminarias en funcionamiento</t>
  </si>
  <si>
    <t>Costo de operación y mantenimiento por toma de la red de drenaje</t>
  </si>
  <si>
    <t>Costo de operación y mantenimiento por toma de la red de agua potable</t>
  </si>
  <si>
    <t>Porcentaje de aguas residuales que reciben tratamiento</t>
  </si>
  <si>
    <t>Calidad en la provisión del servicio de agua potable</t>
  </si>
  <si>
    <t>Cobertura de la red de drenaje en zona rural</t>
  </si>
  <si>
    <t>Cobertura de la red de drenaje en zona urbana</t>
  </si>
  <si>
    <t>Variación porcentual de las viviendas sin tomas de agua potable</t>
  </si>
  <si>
    <t>Variación de tomas domiciliarias de servicio de agua</t>
  </si>
  <si>
    <t>Cobertura de atención de escuelas  publicas de nivel básico atendidas con proyectos de infraestructura en el periodo</t>
  </si>
  <si>
    <t>Variación de atenciones médicas en salud en el periodo</t>
  </si>
  <si>
    <t>Proporción de la población sin derecho habiencia en servicios de salud</t>
  </si>
  <si>
    <t>Inversión per cápita en salud</t>
  </si>
  <si>
    <t>Variación porcentual de niños y niñas menores de 5 años vacunados</t>
  </si>
  <si>
    <t>Variación porcentual de consultas medicas otorgadas de 2do. Nivel</t>
  </si>
  <si>
    <t>Variación porcentual de personas atendidas por dengue, chikungunya, zica</t>
  </si>
  <si>
    <t xml:space="preserve">Variación de mascotas atendidas </t>
  </si>
  <si>
    <t>Variación porcentual de escuelas atendidas por el gobienro municipal con mobiliario y equipamiento</t>
  </si>
  <si>
    <t>Variación porcentual de población escolar de nivel básico inscrita</t>
  </si>
  <si>
    <t xml:space="preserve"> variación porcentual  de la población escolar atendida por el municipio con beca económica. Desglose por sexo</t>
  </si>
  <si>
    <t>Variación porcentual de espacios deportivos en el municipio que recibieron mantenimiento físico</t>
  </si>
  <si>
    <t>Porcentaje de la población que accesa a acciones deportivas</t>
  </si>
  <si>
    <t>Variación porcentual de la superficie reforestada en el periodo evaluado</t>
  </si>
  <si>
    <t>Variación  de personas que recibieron capacitación en sensibilización ambiental en el año evaluado</t>
  </si>
  <si>
    <t>Residuos solidos generados por habitante (kgs)</t>
  </si>
  <si>
    <t>Tasa de  aguas residuales tratadas en el periodo evaluado</t>
  </si>
  <si>
    <t>Porcentaje de asentamientos humanos irregulares en zona urbana</t>
  </si>
  <si>
    <t>Porcentaje de inversión en infraestructura pública respecto a egresos totales</t>
  </si>
  <si>
    <t>Licencias para negocio otorgadas por cada mil habitantes</t>
  </si>
  <si>
    <t>Variación porcentual de prestadores de servicios turísticos capacitados</t>
  </si>
  <si>
    <t>Variación porcentual de solicitudes de información de los sectores públicos y privados  en el periodo</t>
  </si>
  <si>
    <t>Variación porcentual de afluencia turística en el municipio</t>
  </si>
  <si>
    <t>Variación porcentual de eventos de promoción turística realizados</t>
  </si>
  <si>
    <t>Variación porcentual  de atención turística</t>
  </si>
  <si>
    <t>Variación porcentual de informadores, prestadores y promotores turísticos credencializados</t>
  </si>
  <si>
    <t>Tasa de empleos directos generados por la apertura de empresas en el periodo actual respecto al año anterior</t>
  </si>
  <si>
    <t>Consumo promedio de litros de agua por habitante al dia</t>
  </si>
  <si>
    <t>Capacitación a empleados de confianza</t>
  </si>
  <si>
    <t>Capacitación a empleados de base</t>
  </si>
  <si>
    <t>Porcentaje de empleados administrativos y directivos con computadora</t>
  </si>
  <si>
    <t>Variación porcentual de empleados municipales</t>
  </si>
  <si>
    <t>Proporción de los egresos totales respecto los egresos presupuestados</t>
  </si>
  <si>
    <t>Solicitudes de servicio</t>
  </si>
  <si>
    <t>Homicidios dolosos</t>
  </si>
  <si>
    <t>Economía</t>
  </si>
  <si>
    <t>Vehiculos</t>
  </si>
  <si>
    <t>Accidentes viales</t>
  </si>
  <si>
    <t>Veces el tamaño de la deuda</t>
  </si>
  <si>
    <t>Veces el tamaño de los recursos</t>
  </si>
  <si>
    <t>Semestral</t>
  </si>
  <si>
    <t>Cuatrimestral</t>
  </si>
  <si>
    <t/>
  </si>
  <si>
    <t>agua</t>
  </si>
  <si>
    <t>drenaje</t>
  </si>
  <si>
    <t>LINEA DE ACCIÓN</t>
  </si>
  <si>
    <t>Estratégico</t>
  </si>
  <si>
    <t>Conocer el porcentaje de las empresas certificadas por cumplimiento a la normatividad de cuidado ambiental</t>
  </si>
  <si>
    <t>Total de empleados municipales en el periodo anterior</t>
  </si>
  <si>
    <t>Total de Empleados Municipales Administrativos y Directivos con computadora</t>
  </si>
  <si>
    <t>Total de Empleados Municipales Administrativos y Directivos</t>
  </si>
  <si>
    <t xml:space="preserve">ND </t>
  </si>
  <si>
    <t>(Número de emprendedores capacitados en temas administrativos, contables, financieros, desarrollo de productos y mejoramiento de los procesos internos/Número de emprendedores  programados para ser capacitados en temas administrativos, contables, financieros, desarrollo de productos y mejoramiento de los procesos internos)*100</t>
  </si>
  <si>
    <t>ODS CON EL QUE SE VINCULA</t>
  </si>
  <si>
    <t>Trrianual</t>
  </si>
  <si>
    <t>Número de policías beneficiados con el programa de jubilaciones anticipadas</t>
  </si>
  <si>
    <t>(M2 de de playas certificadas con el
distintivo blue flag en el periodo evaluado-M2  de playas certificadas en el periodo anterior)/M2  de playas certificadas en el periodo anterior*100</t>
  </si>
  <si>
    <t>Inversión en infraestrcutura</t>
  </si>
  <si>
    <t>Egresos totales anual</t>
  </si>
  <si>
    <t>Urbanidad y planeación</t>
  </si>
  <si>
    <t>Total de litros de agua consumidos en el municipio</t>
  </si>
  <si>
    <t>9 puntos</t>
  </si>
  <si>
    <t>Turismo</t>
  </si>
  <si>
    <t>Educación</t>
  </si>
  <si>
    <t>Deporte y recreación</t>
  </si>
  <si>
    <t>Salud</t>
  </si>
  <si>
    <t>Cuidado y bienestar animal</t>
  </si>
  <si>
    <t>Ambientales</t>
  </si>
  <si>
    <t>Agua</t>
  </si>
  <si>
    <t>Drenaje</t>
  </si>
  <si>
    <t>Administración y operación</t>
  </si>
  <si>
    <t>Finanzas</t>
  </si>
  <si>
    <t>Recursos humanos</t>
  </si>
  <si>
    <t>Participación ciudadana</t>
  </si>
  <si>
    <t>Legalidad y derechos humanos</t>
  </si>
  <si>
    <t>Seguridad ciudadana</t>
  </si>
  <si>
    <t>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</si>
</sst>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3" formatCode="_-* #,##0.00_-;\-* #,##0.00_-;_-* &quot;-&quot;??_-;_-@_-"/>
    <numFmt numFmtId="164" formatCode="0.0%"/>
    <numFmt numFmtId="165" formatCode="0.0"/>
    <numFmt numFmtId="166" formatCode="_-&quot;$&quot;* #,##0.00_-;\-&quot;$&quot;* #,##0.00_-;_-&quot;$&quot;* &quot;-&quot;??_-;_-@"/>
    <numFmt numFmtId="167" formatCode="_-&quot;$&quot;* #,##0_-;\-&quot;$&quot;* #,##0_-;_-&quot;$&quot;* &quot;-&quot;??_-;_-@"/>
    <numFmt numFmtId="168" formatCode="_-* #,##0.00_-;\-* #,##0.00_-;_-* &quot;-&quot;??_-;_-@"/>
    <numFmt numFmtId="169" formatCode="_-* #,##0_-;\-* #,##0_-;_-* &quot;-&quot;??_-;_-@_-"/>
  </numFmts>
  <fonts count="26" x14ac:knownFonts="1">
    <font>
      <sz val="10"/>
      <color rgb="FF000000"/>
      <name val="Calibri"/>
      <scheme val="minor"/>
    </font>
    <font>
      <sz val="11"/>
      <color theme="1"/>
      <name val="Calibri"/>
      <family val="2"/>
      <scheme val="minor"/>
    </font>
    <font>
      <sz val="11"/>
      <color theme="1"/>
      <name val="Calibri"/>
      <family val="2"/>
      <scheme val="minor"/>
    </font>
    <font>
      <sz val="11"/>
      <name val="Calibri"/>
      <family val="2"/>
      <scheme val="minor"/>
    </font>
    <font>
      <sz val="12"/>
      <name val="Calibri"/>
      <family val="2"/>
      <scheme val="minor"/>
    </font>
    <font>
      <b/>
      <sz val="12"/>
      <name val="Calibri"/>
      <family val="2"/>
      <scheme val="minor"/>
    </font>
    <font>
      <b/>
      <sz val="11"/>
      <name val="Arial Narrow"/>
      <family val="2"/>
    </font>
    <font>
      <b/>
      <sz val="11"/>
      <color theme="0"/>
      <name val="Arial Narrow"/>
      <family val="2"/>
    </font>
    <font>
      <sz val="11"/>
      <name val="Arial Narrow"/>
      <family val="2"/>
    </font>
    <font>
      <b/>
      <sz val="12"/>
      <name val="Arial Narrow"/>
      <family val="2"/>
    </font>
    <font>
      <sz val="12"/>
      <name val="Arial Narrow"/>
      <family val="2"/>
    </font>
    <font>
      <sz val="10"/>
      <name val="Arial Narrow"/>
      <family val="2"/>
    </font>
    <font>
      <u/>
      <sz val="11"/>
      <color theme="10"/>
      <name val="Calibri"/>
      <family val="2"/>
      <scheme val="minor"/>
    </font>
    <font>
      <sz val="11"/>
      <color rgb="FF000000"/>
      <name val="Calibri"/>
      <family val="2"/>
    </font>
    <font>
      <sz val="8"/>
      <name val="Arial Narrow"/>
      <family val="2"/>
    </font>
    <font>
      <sz val="9"/>
      <name val="Arial Narrow"/>
      <family val="2"/>
    </font>
    <font>
      <sz val="11"/>
      <color theme="1"/>
      <name val="Arial Narrow"/>
      <family val="2"/>
    </font>
    <font>
      <i/>
      <sz val="11"/>
      <color theme="1"/>
      <name val="Arial Narrow"/>
      <family val="2"/>
    </font>
    <font>
      <b/>
      <sz val="9"/>
      <color indexed="81"/>
      <name val="Tahoma"/>
      <family val="2"/>
    </font>
    <font>
      <sz val="9"/>
      <color indexed="81"/>
      <name val="Tahoma"/>
      <family val="2"/>
    </font>
    <font>
      <b/>
      <sz val="9"/>
      <color theme="0"/>
      <name val="Arial Narrow"/>
      <family val="2"/>
    </font>
    <font>
      <b/>
      <sz val="11"/>
      <color theme="0"/>
      <name val="Calibri"/>
      <family val="2"/>
      <scheme val="minor"/>
    </font>
    <font>
      <sz val="11"/>
      <color rgb="FF000000"/>
      <name val="Arial Narrow"/>
      <family val="2"/>
    </font>
    <font>
      <sz val="10"/>
      <color rgb="FF000000"/>
      <name val="Calibri"/>
      <family val="2"/>
      <scheme val="minor"/>
    </font>
    <font>
      <sz val="11"/>
      <color theme="0"/>
      <name val="Calibri"/>
      <family val="2"/>
      <scheme val="minor"/>
    </font>
    <font>
      <sz val="9"/>
      <color theme="0"/>
      <name val="Arial Narrow"/>
      <family val="2"/>
    </font>
  </fonts>
  <fills count="15">
    <fill>
      <patternFill patternType="none"/>
    </fill>
    <fill>
      <patternFill patternType="gray125"/>
    </fill>
    <fill>
      <patternFill patternType="solid">
        <fgColor rgb="FF92D050"/>
        <bgColor indexed="64"/>
      </patternFill>
    </fill>
    <fill>
      <patternFill patternType="solid">
        <fgColor rgb="FF990033"/>
        <bgColor indexed="64"/>
      </patternFill>
    </fill>
    <fill>
      <patternFill patternType="solid">
        <fgColor theme="8" tint="-0.249977111117893"/>
        <bgColor indexed="64"/>
      </patternFill>
    </fill>
    <fill>
      <patternFill patternType="solid">
        <fgColor rgb="FFF2A754"/>
        <bgColor indexed="64"/>
      </patternFill>
    </fill>
    <fill>
      <patternFill patternType="solid">
        <fgColor rgb="FFC40000"/>
        <bgColor indexed="64"/>
      </patternFill>
    </fill>
    <fill>
      <patternFill patternType="solid">
        <fgColor theme="9"/>
        <bgColor indexed="64"/>
      </patternFill>
    </fill>
    <fill>
      <patternFill patternType="solid">
        <fgColor rgb="FFE7B66F"/>
        <bgColor indexed="64"/>
      </patternFill>
    </fill>
    <fill>
      <patternFill patternType="solid">
        <fgColor rgb="FFFF9933"/>
        <bgColor indexed="64"/>
      </patternFill>
    </fill>
    <fill>
      <patternFill patternType="solid">
        <fgColor rgb="FFFF0000"/>
        <bgColor indexed="64"/>
      </patternFill>
    </fill>
    <fill>
      <patternFill patternType="solid">
        <fgColor theme="4"/>
        <bgColor indexed="64"/>
      </patternFill>
    </fill>
    <fill>
      <patternFill patternType="solid">
        <fgColor theme="8" tint="0.39997558519241921"/>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right/>
      <top/>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s>
  <cellStyleXfs count="9">
    <xf numFmtId="0" fontId="0" fillId="0" borderId="0"/>
    <xf numFmtId="0" fontId="2" fillId="0" borderId="1"/>
    <xf numFmtId="43" fontId="2" fillId="0" borderId="1" applyFont="0" applyFill="0" applyBorder="0" applyAlignment="0" applyProtection="0"/>
    <xf numFmtId="9" fontId="2" fillId="0" borderId="1" applyFont="0" applyFill="0" applyBorder="0" applyAlignment="0" applyProtection="0"/>
    <xf numFmtId="0" fontId="12" fillId="0" borderId="1" applyNumberFormat="0" applyFill="0" applyBorder="0" applyAlignment="0" applyProtection="0"/>
    <xf numFmtId="0" fontId="13" fillId="0" borderId="1"/>
    <xf numFmtId="43" fontId="23" fillId="0" borderId="0" applyFont="0" applyFill="0" applyBorder="0" applyAlignment="0" applyProtection="0"/>
    <xf numFmtId="9" fontId="23" fillId="0" borderId="0" applyFont="0" applyFill="0" applyBorder="0" applyAlignment="0" applyProtection="0"/>
    <xf numFmtId="0" fontId="1" fillId="0" borderId="1"/>
  </cellStyleXfs>
  <cellXfs count="270">
    <xf numFmtId="0" fontId="0" fillId="0" borderId="0" xfId="0"/>
    <xf numFmtId="0" fontId="3" fillId="0" borderId="1" xfId="1" applyFont="1" applyAlignment="1">
      <alignment horizontal="center" vertical="center"/>
    </xf>
    <xf numFmtId="0" fontId="4" fillId="0" borderId="1" xfId="1" applyFont="1" applyAlignment="1">
      <alignment horizontal="center" vertical="center"/>
    </xf>
    <xf numFmtId="0" fontId="3" fillId="0" borderId="1" xfId="1" applyFont="1" applyAlignment="1">
      <alignment horizontal="center" vertical="center" wrapText="1"/>
    </xf>
    <xf numFmtId="0" fontId="3" fillId="0" borderId="1" xfId="1" applyFont="1" applyAlignment="1">
      <alignment horizontal="left" vertical="center"/>
    </xf>
    <xf numFmtId="0" fontId="15" fillId="0" borderId="1" xfId="1" applyFont="1" applyAlignment="1">
      <alignment horizontal="center" vertical="center"/>
    </xf>
    <xf numFmtId="0" fontId="21" fillId="0" borderId="1" xfId="1" applyFont="1" applyAlignment="1">
      <alignment horizontal="center" vertical="center"/>
    </xf>
    <xf numFmtId="0" fontId="22" fillId="0" borderId="4" xfId="0" applyFont="1" applyBorder="1" applyAlignment="1">
      <alignment vertical="center" wrapText="1"/>
    </xf>
    <xf numFmtId="0" fontId="8" fillId="0" borderId="4" xfId="0" applyFont="1" applyBorder="1" applyAlignment="1">
      <alignment horizontal="left" vertical="center" wrapText="1"/>
    </xf>
    <xf numFmtId="0" fontId="10" fillId="0" borderId="4" xfId="0" applyFont="1" applyBorder="1" applyAlignment="1">
      <alignment horizontal="center" vertical="center"/>
    </xf>
    <xf numFmtId="0" fontId="3" fillId="0" borderId="4" xfId="1" applyFont="1" applyBorder="1" applyAlignment="1">
      <alignment horizontal="center" vertical="center"/>
    </xf>
    <xf numFmtId="0" fontId="10" fillId="0" borderId="4" xfId="0" applyFont="1" applyBorder="1" applyAlignment="1">
      <alignment horizontal="center" vertical="center" wrapText="1"/>
    </xf>
    <xf numFmtId="0" fontId="8" fillId="0" borderId="4" xfId="0" quotePrefix="1" applyFont="1" applyBorder="1" applyAlignment="1">
      <alignment horizontal="left" vertical="center" wrapText="1"/>
    </xf>
    <xf numFmtId="3" fontId="10"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21" fillId="0" borderId="1" xfId="1" quotePrefix="1" applyFont="1" applyAlignment="1">
      <alignment horizontal="center" vertical="center"/>
    </xf>
    <xf numFmtId="2" fontId="8" fillId="0" borderId="4" xfId="0" applyNumberFormat="1"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horizontal="center" vertical="center" wrapText="1"/>
    </xf>
    <xf numFmtId="0" fontId="7" fillId="5" borderId="5" xfId="1" applyFont="1" applyFill="1" applyBorder="1" applyAlignment="1">
      <alignment horizontal="center" vertical="center" wrapText="1"/>
    </xf>
    <xf numFmtId="0" fontId="22" fillId="14" borderId="5" xfId="0" applyFont="1" applyFill="1" applyBorder="1" applyAlignment="1">
      <alignment vertical="center" wrapText="1"/>
    </xf>
    <xf numFmtId="0" fontId="22" fillId="14" borderId="6" xfId="0" applyFont="1" applyFill="1" applyBorder="1" applyAlignment="1">
      <alignment vertical="center" wrapText="1"/>
    </xf>
    <xf numFmtId="0" fontId="3" fillId="0" borderId="1" xfId="1" applyFont="1" applyBorder="1" applyAlignment="1">
      <alignment horizontal="center" vertical="center"/>
    </xf>
    <xf numFmtId="0" fontId="15" fillId="0" borderId="1" xfId="1" applyFont="1" applyBorder="1" applyAlignment="1">
      <alignment horizontal="center" vertical="center"/>
    </xf>
    <xf numFmtId="0" fontId="5" fillId="0" borderId="1" xfId="1" applyFont="1" applyAlignment="1">
      <alignment horizontal="right" vertical="center"/>
    </xf>
    <xf numFmtId="0" fontId="4" fillId="0" borderId="1" xfId="1" applyFont="1" applyAlignment="1">
      <alignment horizontal="right" vertical="center"/>
    </xf>
    <xf numFmtId="0" fontId="24" fillId="0" borderId="1" xfId="1" applyFont="1" applyFill="1" applyAlignment="1">
      <alignment horizontal="center" vertical="center"/>
    </xf>
    <xf numFmtId="0" fontId="25" fillId="0" borderId="1" xfId="1" applyFont="1" applyFill="1" applyAlignment="1">
      <alignment horizontal="center" vertical="center"/>
    </xf>
    <xf numFmtId="3" fontId="10"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4" fontId="10" fillId="0" borderId="4" xfId="0" applyNumberFormat="1" applyFont="1" applyFill="1" applyBorder="1" applyAlignment="1">
      <alignment horizontal="center" vertical="center"/>
    </xf>
    <xf numFmtId="43" fontId="10" fillId="0" borderId="4" xfId="6" applyFont="1" applyFill="1" applyBorder="1" applyAlignment="1">
      <alignment horizontal="center" vertical="center"/>
    </xf>
    <xf numFmtId="0" fontId="8" fillId="0" borderId="4" xfId="4" applyFont="1" applyFill="1" applyBorder="1" applyAlignment="1">
      <alignment horizontal="center" vertical="center" wrapText="1"/>
    </xf>
    <xf numFmtId="0" fontId="16" fillId="0" borderId="4" xfId="1" applyFont="1" applyFill="1" applyBorder="1" applyAlignment="1">
      <alignment horizontal="center" vertical="center" wrapText="1"/>
    </xf>
    <xf numFmtId="168" fontId="10" fillId="0" borderId="4"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0" fontId="14" fillId="0" borderId="4" xfId="1"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0" fontId="8" fillId="0" borderId="4" xfId="1" applyFont="1" applyBorder="1" applyAlignment="1">
      <alignment horizontal="center" vertical="center" wrapText="1"/>
    </xf>
    <xf numFmtId="0" fontId="7" fillId="12" borderId="4"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7" fillId="11" borderId="4" xfId="1" applyFont="1" applyFill="1" applyBorder="1" applyAlignment="1">
      <alignment horizontal="center" vertical="center" wrapText="1"/>
    </xf>
    <xf numFmtId="0" fontId="8" fillId="0" borderId="4" xfId="1" applyFont="1" applyBorder="1" applyAlignment="1">
      <alignment horizontal="left" vertical="center" wrapText="1"/>
    </xf>
    <xf numFmtId="0" fontId="8" fillId="0" borderId="4" xfId="1" applyFont="1" applyFill="1" applyBorder="1" applyAlignment="1">
      <alignment horizontal="center" vertical="center" wrapText="1"/>
    </xf>
    <xf numFmtId="0" fontId="8"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7" fillId="6" borderId="4" xfId="5" applyFont="1" applyFill="1" applyBorder="1" applyAlignment="1">
      <alignment horizontal="center" vertical="center" wrapText="1"/>
    </xf>
    <xf numFmtId="0" fontId="8" fillId="0" borderId="4" xfId="1" applyFont="1" applyBorder="1" applyAlignment="1">
      <alignment horizontal="center" vertical="center"/>
    </xf>
    <xf numFmtId="0" fontId="7" fillId="7" borderId="4"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8" fillId="13" borderId="4" xfId="0" applyFont="1" applyFill="1" applyBorder="1" applyAlignment="1">
      <alignment horizontal="center" vertical="center" wrapText="1"/>
    </xf>
    <xf numFmtId="0" fontId="22" fillId="14"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4" xfId="1" applyFont="1" applyBorder="1" applyAlignment="1">
      <alignment horizontal="left" vertical="center" wrapText="1"/>
    </xf>
    <xf numFmtId="0" fontId="8" fillId="0" borderId="4" xfId="0"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8" xfId="0" applyFont="1" applyBorder="1" applyAlignment="1">
      <alignment horizontal="left" vertical="center" wrapText="1"/>
    </xf>
    <xf numFmtId="0" fontId="10" fillId="0" borderId="4" xfId="1" applyFont="1" applyFill="1" applyBorder="1" applyAlignment="1">
      <alignment horizontal="center" vertical="center"/>
    </xf>
    <xf numFmtId="0" fontId="8" fillId="0" borderId="4" xfId="1" applyFont="1" applyBorder="1" applyAlignment="1">
      <alignment vertical="center"/>
    </xf>
    <xf numFmtId="0" fontId="8" fillId="0" borderId="4" xfId="1" applyFont="1" applyBorder="1" applyAlignment="1">
      <alignment horizontal="left" vertical="center"/>
    </xf>
    <xf numFmtId="43" fontId="10" fillId="0" borderId="4" xfId="2" applyFont="1" applyFill="1" applyBorder="1" applyAlignment="1">
      <alignment horizontal="center" vertical="center"/>
    </xf>
    <xf numFmtId="0" fontId="8" fillId="0" borderId="5" xfId="1" applyFont="1" applyBorder="1" applyAlignment="1">
      <alignment vertical="center"/>
    </xf>
    <xf numFmtId="0" fontId="8" fillId="0" borderId="6" xfId="1" applyFont="1" applyBorder="1" applyAlignment="1">
      <alignment vertical="center"/>
    </xf>
    <xf numFmtId="3" fontId="10" fillId="0" borderId="4" xfId="1"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3" fontId="10" fillId="0" borderId="4" xfId="1" applyNumberFormat="1" applyFont="1" applyFill="1" applyBorder="1" applyAlignment="1">
      <alignment horizontal="center" vertical="center"/>
    </xf>
    <xf numFmtId="169" fontId="10" fillId="0" borderId="4" xfId="2" applyNumberFormat="1" applyFont="1" applyFill="1" applyBorder="1" applyAlignment="1">
      <alignment horizontal="center" vertical="center"/>
    </xf>
    <xf numFmtId="0" fontId="8" fillId="0" borderId="1" xfId="1" applyFont="1" applyAlignment="1">
      <alignment horizontal="center" vertical="center"/>
    </xf>
    <xf numFmtId="3" fontId="10" fillId="0" borderId="4" xfId="1" quotePrefix="1" applyNumberFormat="1" applyFont="1" applyFill="1" applyBorder="1" applyAlignment="1">
      <alignment horizontal="center" vertical="center" wrapText="1"/>
    </xf>
    <xf numFmtId="0" fontId="10" fillId="0" borderId="4" xfId="1" quotePrefix="1" applyFont="1" applyFill="1" applyBorder="1" applyAlignment="1">
      <alignment horizontal="center" vertical="center" wrapText="1"/>
    </xf>
    <xf numFmtId="0" fontId="14" fillId="0" borderId="4" xfId="1" applyFont="1" applyBorder="1" applyAlignment="1">
      <alignment horizontal="left" vertical="center" wrapText="1"/>
    </xf>
    <xf numFmtId="0" fontId="15" fillId="0" borderId="4" xfId="1" applyFont="1" applyBorder="1" applyAlignment="1">
      <alignment horizontal="left" vertical="center" wrapText="1"/>
    </xf>
    <xf numFmtId="0" fontId="8" fillId="0" borderId="4" xfId="1" applyFont="1" applyBorder="1" applyAlignment="1">
      <alignment horizontal="left" vertical="center"/>
    </xf>
    <xf numFmtId="0" fontId="8" fillId="0" borderId="4" xfId="0" quotePrefix="1" applyFont="1" applyBorder="1" applyAlignment="1">
      <alignment horizontal="left" vertical="center" wrapText="1"/>
    </xf>
    <xf numFmtId="0" fontId="8" fillId="0" borderId="4" xfId="1" applyFont="1" applyFill="1" applyBorder="1" applyAlignment="1">
      <alignment horizontal="center" vertical="center" wrapText="1"/>
    </xf>
    <xf numFmtId="0" fontId="8" fillId="0" borderId="4" xfId="1" applyFont="1" applyFill="1" applyBorder="1" applyAlignment="1">
      <alignment horizontal="center" vertical="center"/>
    </xf>
    <xf numFmtId="0" fontId="24" fillId="0" borderId="1" xfId="1" applyFont="1" applyFill="1" applyBorder="1" applyAlignment="1">
      <alignment horizontal="center" vertical="center"/>
    </xf>
    <xf numFmtId="0" fontId="8" fillId="0" borderId="6" xfId="1" applyFont="1" applyBorder="1" applyAlignment="1">
      <alignment vertical="center" wrapText="1"/>
    </xf>
    <xf numFmtId="0" fontId="8" fillId="0" borderId="4" xfId="1" applyFont="1" applyBorder="1" applyAlignment="1">
      <alignment vertical="center" wrapText="1"/>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6" xfId="1" applyFont="1" applyBorder="1" applyAlignment="1">
      <alignment horizontal="center" vertical="center"/>
    </xf>
    <xf numFmtId="0" fontId="7" fillId="12" borderId="5" xfId="1" applyFont="1" applyFill="1" applyBorder="1" applyAlignment="1">
      <alignment horizontal="center" vertical="center" wrapText="1"/>
    </xf>
    <xf numFmtId="0" fontId="7" fillId="12" borderId="7" xfId="1" applyFont="1" applyFill="1" applyBorder="1" applyAlignment="1">
      <alignment horizontal="center" vertical="center" wrapText="1"/>
    </xf>
    <xf numFmtId="0" fontId="7" fillId="12" borderId="6" xfId="1" applyFont="1" applyFill="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center" vertical="center" wrapText="1"/>
    </xf>
    <xf numFmtId="0" fontId="8" fillId="0" borderId="7" xfId="1" applyFont="1" applyBorder="1" applyAlignment="1">
      <alignment horizontal="lef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12" borderId="4"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7" fillId="4" borderId="7" xfId="1" applyFont="1" applyFill="1" applyBorder="1" applyAlignment="1">
      <alignment horizontal="center" vertical="center" wrapText="1"/>
    </xf>
    <xf numFmtId="0" fontId="7" fillId="11" borderId="5" xfId="1" applyFont="1" applyFill="1" applyBorder="1" applyAlignment="1">
      <alignment horizontal="center" vertical="center" wrapText="1"/>
    </xf>
    <xf numFmtId="0" fontId="7" fillId="11" borderId="6" xfId="1" applyFont="1" applyFill="1" applyBorder="1" applyAlignment="1">
      <alignment horizontal="center" vertical="center" wrapText="1"/>
    </xf>
    <xf numFmtId="0" fontId="11" fillId="0" borderId="7" xfId="1" applyFont="1" applyBorder="1" applyAlignment="1">
      <alignment horizontal="left" vertical="center" wrapText="1"/>
    </xf>
    <xf numFmtId="0" fontId="11" fillId="0" borderId="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6" xfId="1" applyFont="1" applyBorder="1" applyAlignment="1">
      <alignment horizontal="center" vertical="center" wrapText="1"/>
    </xf>
    <xf numFmtId="0" fontId="7" fillId="11" borderId="7" xfId="1" applyFont="1" applyFill="1" applyBorder="1" applyAlignment="1">
      <alignment horizontal="center"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7" fillId="5" borderId="5"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left" vertical="center" wrapText="1"/>
    </xf>
    <xf numFmtId="0" fontId="7" fillId="9" borderId="4" xfId="1" applyFont="1" applyFill="1" applyBorder="1" applyAlignment="1">
      <alignment horizontal="center" vertical="center" wrapText="1"/>
    </xf>
    <xf numFmtId="0" fontId="7" fillId="9" borderId="5" xfId="1"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7" fillId="8" borderId="5" xfId="5" applyFont="1" applyFill="1" applyBorder="1" applyAlignment="1">
      <alignment horizontal="center" vertical="center" wrapText="1"/>
    </xf>
    <xf numFmtId="0" fontId="7" fillId="8" borderId="7" xfId="5" applyFont="1" applyFill="1" applyBorder="1" applyAlignment="1">
      <alignment horizontal="center" vertical="center" wrapText="1"/>
    </xf>
    <xf numFmtId="0" fontId="7" fillId="8" borderId="6" xfId="5" applyFont="1" applyFill="1" applyBorder="1" applyAlignment="1">
      <alignment horizontal="center" vertical="center" wrapText="1"/>
    </xf>
    <xf numFmtId="0" fontId="7" fillId="7" borderId="4" xfId="1" applyFont="1" applyFill="1" applyBorder="1" applyAlignment="1">
      <alignment horizontal="center" vertical="center" wrapText="1"/>
    </xf>
    <xf numFmtId="0" fontId="8" fillId="0" borderId="8" xfId="1"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5" borderId="4" xfId="1" applyFont="1" applyFill="1" applyBorder="1" applyAlignment="1">
      <alignment horizontal="center" vertical="center" wrapText="1"/>
    </xf>
    <xf numFmtId="0" fontId="8" fillId="0" borderId="7" xfId="0" applyFont="1" applyBorder="1" applyAlignment="1">
      <alignment horizontal="left" vertical="center" wrapText="1"/>
    </xf>
    <xf numFmtId="0" fontId="22"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7" xfId="0" applyFont="1" applyBorder="1" applyAlignment="1">
      <alignment horizontal="center" vertical="center" wrapText="1"/>
    </xf>
    <xf numFmtId="0" fontId="8" fillId="13" borderId="5"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22" fillId="14" borderId="5"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8" fillId="0" borderId="5" xfId="0" quotePrefix="1" applyFont="1" applyBorder="1" applyAlignment="1">
      <alignment horizontal="left" vertical="center" wrapText="1"/>
    </xf>
    <xf numFmtId="0" fontId="8" fillId="0" borderId="6" xfId="0" quotePrefix="1" applyFont="1" applyBorder="1" applyAlignment="1">
      <alignment horizontal="left" vertical="center" wrapText="1"/>
    </xf>
    <xf numFmtId="0" fontId="8" fillId="13" borderId="5" xfId="0" applyFont="1" applyFill="1" applyBorder="1" applyAlignment="1">
      <alignment horizontal="center" vertical="center"/>
    </xf>
    <xf numFmtId="0" fontId="8" fillId="13" borderId="6" xfId="0" applyFont="1" applyFill="1" applyBorder="1" applyAlignment="1">
      <alignment horizontal="center" vertical="center"/>
    </xf>
    <xf numFmtId="0" fontId="8" fillId="13" borderId="7" xfId="0" applyFont="1" applyFill="1" applyBorder="1" applyAlignment="1">
      <alignment horizontal="center" vertical="center" wrapText="1"/>
    </xf>
    <xf numFmtId="0" fontId="22" fillId="14" borderId="7" xfId="0" applyFont="1" applyFill="1" applyBorder="1" applyAlignment="1">
      <alignment horizontal="center" vertical="center" wrapText="1"/>
    </xf>
    <xf numFmtId="0" fontId="8" fillId="0" borderId="4" xfId="1" applyFont="1" applyBorder="1" applyAlignment="1">
      <alignment horizontal="center" vertical="center"/>
    </xf>
    <xf numFmtId="0" fontId="8" fillId="0" borderId="4" xfId="0" applyFont="1" applyBorder="1" applyAlignment="1">
      <alignment horizontal="left" vertical="center" wrapText="1"/>
    </xf>
    <xf numFmtId="0" fontId="8" fillId="13" borderId="4" xfId="0" applyFont="1" applyFill="1" applyBorder="1" applyAlignment="1">
      <alignment horizontal="center" vertical="center" wrapText="1"/>
    </xf>
    <xf numFmtId="0" fontId="8" fillId="0" borderId="4" xfId="1" applyFont="1" applyBorder="1" applyAlignment="1">
      <alignment horizontal="left" vertical="center" wrapTex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22" fillId="14" borderId="4" xfId="0" applyFont="1" applyFill="1" applyBorder="1" applyAlignment="1">
      <alignment horizontal="center" vertical="center" wrapText="1"/>
    </xf>
    <xf numFmtId="0" fontId="7" fillId="11" borderId="4"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20" fillId="4" borderId="1" xfId="1" applyFont="1" applyFill="1" applyAlignment="1">
      <alignment horizontal="center" vertical="center" wrapText="1"/>
    </xf>
    <xf numFmtId="0" fontId="8" fillId="0" borderId="4" xfId="1" applyFont="1" applyFill="1" applyBorder="1" applyAlignment="1">
      <alignment horizontal="center" vertical="center"/>
    </xf>
    <xf numFmtId="0" fontId="8" fillId="13" borderId="4" xfId="1" applyFont="1" applyFill="1" applyBorder="1" applyAlignment="1">
      <alignment horizontal="center" vertical="center" wrapText="1"/>
    </xf>
    <xf numFmtId="0" fontId="8" fillId="0" borderId="4" xfId="0" quotePrefix="1" applyFont="1" applyBorder="1" applyAlignment="1">
      <alignment horizontal="left" vertical="center" wrapText="1"/>
    </xf>
    <xf numFmtId="9" fontId="8" fillId="0" borderId="4" xfId="1" applyNumberFormat="1" applyFont="1" applyFill="1" applyBorder="1" applyAlignment="1">
      <alignment horizontal="center" vertical="center" wrapText="1"/>
    </xf>
    <xf numFmtId="6" fontId="8" fillId="0" borderId="4" xfId="1" applyNumberFormat="1" applyFont="1" applyFill="1" applyBorder="1" applyAlignment="1">
      <alignment horizontal="center" vertical="center" wrapText="1"/>
    </xf>
    <xf numFmtId="0" fontId="8" fillId="0" borderId="4" xfId="1" applyFont="1" applyBorder="1" applyAlignment="1">
      <alignment horizontal="left"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9" xfId="1" applyFont="1" applyBorder="1" applyAlignment="1">
      <alignment horizontal="left" vertical="center" wrapText="1"/>
    </xf>
    <xf numFmtId="0" fontId="8" fillId="0" borderId="10" xfId="1" applyFont="1" applyBorder="1" applyAlignment="1">
      <alignment horizontal="left" vertical="center" wrapText="1"/>
    </xf>
    <xf numFmtId="0" fontId="7" fillId="4" borderId="4" xfId="1" applyFont="1" applyFill="1" applyBorder="1" applyAlignment="1">
      <alignment horizontal="center" vertical="center" wrapText="1"/>
    </xf>
    <xf numFmtId="0" fontId="8" fillId="0" borderId="13" xfId="1" applyFont="1" applyBorder="1" applyAlignment="1">
      <alignment horizontal="left" vertical="center" wrapText="1"/>
    </xf>
    <xf numFmtId="10" fontId="8" fillId="0" borderId="4" xfId="1" applyNumberFormat="1" applyFont="1" applyFill="1" applyBorder="1" applyAlignment="1">
      <alignment horizontal="center" vertical="center" wrapText="1"/>
    </xf>
    <xf numFmtId="0" fontId="8" fillId="0" borderId="8" xfId="1" applyFont="1" applyBorder="1" applyAlignment="1">
      <alignment horizontal="left" vertical="center" wrapText="1"/>
    </xf>
    <xf numFmtId="0" fontId="8" fillId="0" borderId="7" xfId="0" applyFont="1" applyFill="1" applyBorder="1" applyAlignment="1">
      <alignment horizontal="center" vertical="center" wrapText="1"/>
    </xf>
    <xf numFmtId="0" fontId="8" fillId="0" borderId="7" xfId="1" applyFont="1" applyFill="1" applyBorder="1" applyAlignment="1">
      <alignment horizontal="center" vertical="center"/>
    </xf>
    <xf numFmtId="0" fontId="16" fillId="0" borderId="4" xfId="1" applyFont="1" applyBorder="1" applyAlignment="1">
      <alignment horizontal="left" vertical="center" wrapText="1"/>
    </xf>
    <xf numFmtId="0" fontId="9" fillId="0" borderId="5"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7" fillId="10" borderId="4" xfId="1" applyFont="1" applyFill="1" applyBorder="1" applyAlignment="1">
      <alignment horizontal="center" vertical="center" wrapText="1"/>
    </xf>
    <xf numFmtId="0" fontId="16" fillId="0" borderId="4" xfId="1" applyFont="1" applyFill="1" applyBorder="1" applyAlignment="1">
      <alignment horizontal="center" vertical="center"/>
    </xf>
    <xf numFmtId="0" fontId="16" fillId="0" borderId="4" xfId="1" applyFont="1" applyBorder="1" applyAlignment="1">
      <alignment horizontal="center" vertical="center" wrapText="1"/>
    </xf>
    <xf numFmtId="9" fontId="8" fillId="0" borderId="4" xfId="1" applyNumberFormat="1" applyFont="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7" fillId="8" borderId="4" xfId="5" applyFont="1" applyFill="1" applyBorder="1" applyAlignment="1">
      <alignment horizontal="center" vertical="center" wrapText="1"/>
    </xf>
    <xf numFmtId="0" fontId="8" fillId="0" borderId="4" xfId="5" applyFont="1" applyBorder="1" applyAlignment="1">
      <alignment horizontal="center" vertical="center" wrapText="1"/>
    </xf>
    <xf numFmtId="0" fontId="7" fillId="2" borderId="4" xfId="5" applyFont="1" applyFill="1" applyBorder="1" applyAlignment="1">
      <alignment horizontal="center" vertical="center" wrapText="1"/>
    </xf>
    <xf numFmtId="0" fontId="7" fillId="2" borderId="6" xfId="5" applyFont="1" applyFill="1" applyBorder="1" applyAlignment="1">
      <alignment horizontal="center" vertical="center" wrapText="1"/>
    </xf>
    <xf numFmtId="0" fontId="8" fillId="0" borderId="6" xfId="5" applyFont="1" applyBorder="1" applyAlignment="1">
      <alignment horizontal="center" vertical="center" wrapText="1"/>
    </xf>
    <xf numFmtId="0" fontId="22" fillId="14" borderId="5" xfId="0" applyFont="1" applyFill="1" applyBorder="1" applyAlignment="1">
      <alignment horizontal="center" vertical="center"/>
    </xf>
    <xf numFmtId="0" fontId="22" fillId="14" borderId="6" xfId="0" applyFont="1" applyFill="1" applyBorder="1" applyAlignment="1">
      <alignment horizontal="center" vertical="center"/>
    </xf>
    <xf numFmtId="0" fontId="7" fillId="7" borderId="4" xfId="1" applyFont="1" applyFill="1" applyBorder="1" applyAlignment="1">
      <alignment horizontal="center" vertical="center"/>
    </xf>
    <xf numFmtId="0" fontId="8" fillId="0" borderId="4" xfId="1" quotePrefix="1" applyFont="1" applyFill="1" applyBorder="1" applyAlignment="1">
      <alignment horizontal="center" vertical="center" wrapText="1"/>
    </xf>
    <xf numFmtId="0" fontId="7" fillId="6" borderId="4" xfId="5" applyFont="1" applyFill="1" applyBorder="1" applyAlignment="1">
      <alignment horizontal="center" vertical="center" wrapText="1"/>
    </xf>
    <xf numFmtId="0" fontId="6" fillId="0" borderId="4" xfId="5" applyFont="1" applyBorder="1" applyAlignment="1">
      <alignment horizontal="center" vertical="center" wrapText="1"/>
    </xf>
    <xf numFmtId="0" fontId="8" fillId="0" borderId="4" xfId="4" applyFont="1" applyFill="1" applyBorder="1" applyAlignment="1">
      <alignment horizontal="center" vertical="center" wrapText="1"/>
    </xf>
    <xf numFmtId="0" fontId="7" fillId="3" borderId="4" xfId="1" applyFont="1" applyFill="1" applyBorder="1" applyAlignment="1">
      <alignment horizontal="center" vertical="center" wrapText="1"/>
    </xf>
    <xf numFmtId="0" fontId="6" fillId="0" borderId="4" xfId="1" applyFont="1" applyBorder="1" applyAlignment="1">
      <alignment horizontal="center" vertical="center" wrapText="1"/>
    </xf>
    <xf numFmtId="3" fontId="8" fillId="0" borderId="4" xfId="1" applyNumberFormat="1" applyFont="1" applyFill="1" applyBorder="1" applyAlignment="1">
      <alignment horizontal="center" vertical="center" wrapText="1"/>
    </xf>
    <xf numFmtId="0" fontId="20" fillId="4" borderId="1" xfId="1" applyFont="1" applyFill="1" applyAlignment="1">
      <alignment horizontal="center" vertical="center"/>
    </xf>
    <xf numFmtId="0" fontId="20" fillId="4" borderId="1" xfId="2" applyNumberFormat="1" applyFont="1" applyFill="1" applyAlignment="1">
      <alignment horizontal="center" vertical="center" wrapText="1"/>
    </xf>
    <xf numFmtId="43" fontId="20" fillId="4" borderId="1" xfId="2" applyFont="1" applyFill="1" applyAlignment="1">
      <alignment horizontal="center" vertical="center" wrapText="1"/>
    </xf>
    <xf numFmtId="0" fontId="20" fillId="4" borderId="3" xfId="1" applyFont="1" applyFill="1" applyBorder="1" applyAlignment="1">
      <alignment horizontal="center" vertical="center" wrapText="1"/>
    </xf>
    <xf numFmtId="0" fontId="20" fillId="4" borderId="1" xfId="2" applyNumberFormat="1" applyFont="1" applyFill="1" applyAlignment="1">
      <alignment horizontal="center" vertical="center"/>
    </xf>
    <xf numFmtId="0" fontId="3" fillId="0" borderId="1" xfId="1" applyFont="1" applyAlignment="1">
      <alignment horizontal="center" vertical="center"/>
    </xf>
    <xf numFmtId="0" fontId="7" fillId="4" borderId="1" xfId="1" applyFont="1" applyFill="1" applyAlignment="1">
      <alignment horizontal="center" vertical="center" wrapText="1"/>
    </xf>
    <xf numFmtId="0" fontId="20" fillId="4" borderId="3" xfId="1" applyFont="1" applyFill="1" applyBorder="1" applyAlignment="1">
      <alignment horizontal="center" vertical="center"/>
    </xf>
    <xf numFmtId="167" fontId="9" fillId="0" borderId="5" xfId="0" applyNumberFormat="1" applyFont="1" applyFill="1" applyBorder="1" applyAlignment="1">
      <alignment horizontal="center" vertical="center" wrapText="1"/>
    </xf>
    <xf numFmtId="167" fontId="9" fillId="0" borderId="6" xfId="0" applyNumberFormat="1" applyFont="1" applyFill="1" applyBorder="1" applyAlignment="1">
      <alignment horizontal="center" vertical="center" wrapText="1"/>
    </xf>
    <xf numFmtId="9" fontId="6" fillId="0" borderId="4" xfId="3" applyFont="1" applyFill="1" applyBorder="1" applyAlignment="1">
      <alignment horizontal="center" vertical="center" wrapText="1"/>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9" fontId="9" fillId="0" borderId="5" xfId="3" applyFont="1" applyFill="1" applyBorder="1" applyAlignment="1">
      <alignment horizontal="center" vertical="center"/>
    </xf>
    <xf numFmtId="9" fontId="9" fillId="0" borderId="6" xfId="3" applyFont="1" applyFill="1" applyBorder="1" applyAlignment="1">
      <alignment horizontal="center" vertical="center"/>
    </xf>
    <xf numFmtId="2" fontId="9" fillId="0" borderId="5" xfId="1" applyNumberFormat="1" applyFont="1" applyFill="1" applyBorder="1" applyAlignment="1">
      <alignment horizontal="center" vertical="center"/>
    </xf>
    <xf numFmtId="2" fontId="9" fillId="0" borderId="6" xfId="1" applyNumberFormat="1" applyFont="1" applyFill="1" applyBorder="1" applyAlignment="1">
      <alignment horizontal="center" vertical="center"/>
    </xf>
    <xf numFmtId="164" fontId="9" fillId="0" borderId="4"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165" fontId="9" fillId="0" borderId="5" xfId="0" applyNumberFormat="1" applyFont="1" applyFill="1" applyBorder="1" applyAlignment="1">
      <alignment horizontal="center" vertical="center" wrapText="1"/>
    </xf>
    <xf numFmtId="165" fontId="9" fillId="0" borderId="6" xfId="0" applyNumberFormat="1" applyFont="1" applyFill="1" applyBorder="1" applyAlignment="1">
      <alignment horizontal="center" vertical="center" wrapText="1"/>
    </xf>
    <xf numFmtId="9" fontId="9" fillId="0" borderId="5"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9" fontId="9" fillId="0" borderId="4" xfId="3" applyFont="1" applyFill="1" applyBorder="1" applyAlignment="1">
      <alignment horizontal="center" vertical="center"/>
    </xf>
    <xf numFmtId="0" fontId="9" fillId="0" borderId="4" xfId="1" applyFont="1" applyFill="1" applyBorder="1" applyAlignment="1">
      <alignment horizontal="center" vertical="center"/>
    </xf>
    <xf numFmtId="169" fontId="9" fillId="0" borderId="4" xfId="2" applyNumberFormat="1" applyFont="1" applyFill="1" applyBorder="1" applyAlignment="1">
      <alignment horizontal="center" vertical="center"/>
    </xf>
    <xf numFmtId="9" fontId="9" fillId="0" borderId="4" xfId="0" applyNumberFormat="1" applyFont="1" applyFill="1" applyBorder="1" applyAlignment="1">
      <alignment horizontal="center" vertical="center" wrapText="1"/>
    </xf>
    <xf numFmtId="9" fontId="6" fillId="0" borderId="4" xfId="3" applyFont="1" applyFill="1" applyBorder="1" applyAlignment="1">
      <alignment horizontal="center" vertical="center"/>
    </xf>
    <xf numFmtId="164" fontId="9" fillId="0" borderId="7" xfId="0" applyNumberFormat="1"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wrapText="1"/>
    </xf>
    <xf numFmtId="9" fontId="8" fillId="0" borderId="5" xfId="7" applyFont="1" applyFill="1" applyBorder="1" applyAlignment="1">
      <alignment horizontal="center" vertical="center"/>
    </xf>
    <xf numFmtId="9" fontId="8" fillId="0" borderId="6" xfId="7" applyFont="1" applyFill="1" applyBorder="1" applyAlignment="1">
      <alignment horizontal="center" vertical="center"/>
    </xf>
    <xf numFmtId="165" fontId="9" fillId="0" borderId="4" xfId="1" applyNumberFormat="1" applyFont="1" applyFill="1" applyBorder="1" applyAlignment="1">
      <alignment horizontal="center" vertical="center"/>
    </xf>
    <xf numFmtId="2" fontId="9" fillId="0" borderId="4" xfId="1" applyNumberFormat="1" applyFont="1" applyFill="1" applyBorder="1" applyAlignment="1">
      <alignment horizontal="center" vertical="center"/>
    </xf>
    <xf numFmtId="0" fontId="9" fillId="0" borderId="4" xfId="1" applyFont="1" applyFill="1" applyBorder="1" applyAlignment="1">
      <alignment horizontal="center" vertical="center" wrapText="1"/>
    </xf>
    <xf numFmtId="2" fontId="9" fillId="0" borderId="4" xfId="1" applyNumberFormat="1" applyFont="1" applyFill="1" applyBorder="1" applyAlignment="1">
      <alignment horizontal="center" vertical="center" wrapText="1"/>
    </xf>
    <xf numFmtId="9" fontId="9" fillId="0" borderId="4" xfId="3" applyFont="1" applyFill="1" applyBorder="1" applyAlignment="1">
      <alignment horizontal="center" vertical="center" wrapText="1"/>
    </xf>
    <xf numFmtId="2" fontId="6" fillId="0" borderId="4" xfId="1"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0" fontId="9" fillId="0" borderId="5" xfId="0" applyNumberFormat="1" applyFont="1" applyFill="1" applyBorder="1" applyAlignment="1">
      <alignment horizontal="center" vertical="center" wrapText="1"/>
    </xf>
    <xf numFmtId="10" fontId="9" fillId="0" borderId="6" xfId="0" applyNumberFormat="1" applyFont="1" applyFill="1" applyBorder="1" applyAlignment="1">
      <alignment horizontal="center" vertical="center" wrapText="1"/>
    </xf>
    <xf numFmtId="9" fontId="6" fillId="0" borderId="4" xfId="1" applyNumberFormat="1" applyFont="1" applyFill="1" applyBorder="1" applyAlignment="1">
      <alignment horizontal="center" vertical="center" wrapText="1"/>
    </xf>
    <xf numFmtId="10" fontId="9" fillId="0" borderId="4" xfId="3" applyNumberFormat="1" applyFont="1" applyFill="1" applyBorder="1" applyAlignment="1">
      <alignment horizontal="center" vertical="center"/>
    </xf>
    <xf numFmtId="166" fontId="9" fillId="0" borderId="7" xfId="0" applyNumberFormat="1" applyFont="1" applyFill="1" applyBorder="1" applyAlignment="1">
      <alignment horizontal="center" vertical="center" wrapText="1"/>
    </xf>
    <xf numFmtId="9" fontId="9" fillId="0" borderId="4" xfId="3" quotePrefix="1" applyFont="1" applyFill="1" applyBorder="1" applyAlignment="1">
      <alignment horizontal="center" vertical="center" wrapText="1"/>
    </xf>
    <xf numFmtId="3" fontId="9" fillId="0" borderId="4" xfId="1" quotePrefix="1" applyNumberFormat="1" applyFont="1" applyFill="1" applyBorder="1" applyAlignment="1">
      <alignment horizontal="center" vertical="center" wrapText="1"/>
    </xf>
    <xf numFmtId="166" fontId="9" fillId="0" borderId="4" xfId="0" applyNumberFormat="1" applyFont="1" applyFill="1" applyBorder="1" applyAlignment="1">
      <alignment horizontal="center" vertical="center" wrapText="1"/>
    </xf>
    <xf numFmtId="167" fontId="9" fillId="0" borderId="4"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9" fillId="0" borderId="4" xfId="1" quotePrefix="1" applyFont="1" applyFill="1" applyBorder="1" applyAlignment="1">
      <alignment horizontal="center" vertical="center" wrapText="1"/>
    </xf>
    <xf numFmtId="9" fontId="9" fillId="0" borderId="5" xfId="7" applyFont="1" applyFill="1" applyBorder="1" applyAlignment="1">
      <alignment horizontal="center" vertical="center" wrapText="1"/>
    </xf>
    <xf numFmtId="9" fontId="9" fillId="0" borderId="6" xfId="7" applyFont="1" applyFill="1" applyBorder="1" applyAlignment="1">
      <alignment horizontal="center" vertical="center" wrapText="1"/>
    </xf>
    <xf numFmtId="2" fontId="9" fillId="0" borderId="7" xfId="1" applyNumberFormat="1" applyFont="1" applyFill="1" applyBorder="1" applyAlignment="1">
      <alignment horizontal="center" vertical="center"/>
    </xf>
  </cellXfs>
  <cellStyles count="9">
    <cellStyle name="Hipervínculo" xfId="4" builtinId="8"/>
    <cellStyle name="Millares" xfId="6" builtinId="3"/>
    <cellStyle name="Millares 2" xfId="2"/>
    <cellStyle name="Normal" xfId="0" builtinId="0"/>
    <cellStyle name="Normal 2" xfId="1"/>
    <cellStyle name="Normal 2 2" xfId="5"/>
    <cellStyle name="Normal 4" xfId="8"/>
    <cellStyle name="Porcentaje" xfId="7" builtinId="5"/>
    <cellStyle name="Porcentaje 2" xfId="3"/>
  </cellStyles>
  <dxfs count="0"/>
  <tableStyles count="0" defaultTableStyle="TableStyleMedium2" defaultPivotStyle="PivotStyleLight16"/>
  <colors>
    <mruColors>
      <color rgb="FFDEA400"/>
      <color rgb="FFF5CE3D"/>
      <color rgb="FFFF3F3F"/>
      <color rgb="FF339933"/>
      <color rgb="FFFF9933"/>
      <color rgb="FFE7B66F"/>
      <color rgb="FFC40000"/>
      <color rgb="FFE20000"/>
      <color rgb="FFF2A754"/>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203126</xdr:colOff>
      <xdr:row>0</xdr:row>
      <xdr:rowOff>117431</xdr:rowOff>
    </xdr:from>
    <xdr:to>
      <xdr:col>24</xdr:col>
      <xdr:colOff>1981125</xdr:colOff>
      <xdr:row>5</xdr:row>
      <xdr:rowOff>102785</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1113708" y="117431"/>
          <a:ext cx="3761287" cy="1694635"/>
        </a:xfrm>
        <a:prstGeom prst="rect">
          <a:avLst/>
        </a:prstGeom>
      </xdr:spPr>
    </xdr:pic>
    <xdr:clientData/>
  </xdr:twoCellAnchor>
  <xdr:oneCellAnchor>
    <xdr:from>
      <xdr:col>10</xdr:col>
      <xdr:colOff>611489</xdr:colOff>
      <xdr:row>0</xdr:row>
      <xdr:rowOff>39150</xdr:rowOff>
    </xdr:from>
    <xdr:ext cx="9138478" cy="1849782"/>
    <xdr:sp macro="" textlink="">
      <xdr:nvSpPr>
        <xdr:cNvPr id="5" name="3 CuadroTexto">
          <a:extLst>
            <a:ext uri="{FF2B5EF4-FFF2-40B4-BE49-F238E27FC236}">
              <a16:creationId xmlns="" xmlns:a16="http://schemas.microsoft.com/office/drawing/2014/main" id="{00000000-0008-0000-0100-000005000000}"/>
            </a:ext>
          </a:extLst>
        </xdr:cNvPr>
        <xdr:cNvSpPr txBox="1"/>
      </xdr:nvSpPr>
      <xdr:spPr>
        <a:xfrm>
          <a:off x="12563407" y="39150"/>
          <a:ext cx="9138478" cy="1849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lvl="0" algn="ctr"/>
          <a:r>
            <a:rPr lang="es-MX" sz="2000" b="1">
              <a:solidFill>
                <a:schemeClr val="tx2"/>
              </a:solidFill>
              <a:latin typeface="Arial Black" panose="020B0A04020102020204" pitchFamily="34" charset="0"/>
            </a:rPr>
            <a:t>Ayuntamiento de Acapulco de Juárez</a:t>
          </a:r>
        </a:p>
        <a:p>
          <a:pPr lvl="0" algn="ctr"/>
          <a:r>
            <a:rPr lang="es-MX" sz="2000" b="1">
              <a:solidFill>
                <a:schemeClr val="tx2"/>
              </a:solidFill>
              <a:latin typeface="Arial Black" panose="020B0A04020102020204" pitchFamily="34" charset="0"/>
            </a:rPr>
            <a:t>2021-2024</a:t>
          </a:r>
          <a:endParaRPr lang="es-MX" sz="2000" b="1">
            <a:solidFill>
              <a:schemeClr val="tx2"/>
            </a:solidFill>
          </a:endParaRPr>
        </a:p>
        <a:p>
          <a:pPr lvl="0" algn="ctr"/>
          <a:r>
            <a:rPr lang="es-MX" sz="2000" b="1">
              <a:solidFill>
                <a:schemeClr val="tx2"/>
              </a:solidFill>
              <a:latin typeface="Arial Narrow" panose="020B0606020202030204" pitchFamily="34" charset="0"/>
            </a:rPr>
            <a:t>SISTEMA DE INDICADORES DEL MUNICIPIO DE ACAPULCO (SIMA)</a:t>
          </a:r>
        </a:p>
        <a:p>
          <a:pPr lvl="0" algn="ctr"/>
          <a:r>
            <a:rPr lang="es-MX" sz="2000" b="1">
              <a:solidFill>
                <a:schemeClr val="tx2"/>
              </a:solidFill>
              <a:latin typeface="Arial Narrow" panose="020B0606020202030204" pitchFamily="34" charset="0"/>
            </a:rPr>
            <a:t>CONCENTRADO DE RESULTADOS </a:t>
          </a:r>
          <a:r>
            <a:rPr lang="es-MX" sz="2400" b="1">
              <a:solidFill>
                <a:schemeClr val="tx2"/>
              </a:solidFill>
            </a:rPr>
            <a:t>1er. Semestre 2023</a:t>
          </a:r>
        </a:p>
        <a:p>
          <a:pPr lvl="0" algn="ctr"/>
          <a:endParaRPr lang="es-MX" sz="2000" b="1">
            <a:solidFill>
              <a:schemeClr val="tx2"/>
            </a:solidFill>
          </a:endParaRPr>
        </a:p>
      </xdr:txBody>
    </xdr:sp>
    <xdr:clientData fLocksWithSheet="0"/>
  </xdr:oneCellAnchor>
  <xdr:twoCellAnchor editAs="oneCell">
    <xdr:from>
      <xdr:col>1</xdr:col>
      <xdr:colOff>180203</xdr:colOff>
      <xdr:row>0</xdr:row>
      <xdr:rowOff>29474</xdr:rowOff>
    </xdr:from>
    <xdr:to>
      <xdr:col>5</xdr:col>
      <xdr:colOff>775346</xdr:colOff>
      <xdr:row>5</xdr:row>
      <xdr:rowOff>137968</xdr:rowOff>
    </xdr:to>
    <xdr:pic>
      <xdr:nvPicPr>
        <xdr:cNvPr id="6" name="4 Imagen">
          <a:extLst>
            <a:ext uri="{FF2B5EF4-FFF2-40B4-BE49-F238E27FC236}">
              <a16:creationId xmlns=""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a:srcRect l="29925" t="20300" r="42119" b="55201"/>
        <a:stretch/>
      </xdr:blipFill>
      <xdr:spPr>
        <a:xfrm>
          <a:off x="2831757" y="29474"/>
          <a:ext cx="4636832" cy="1833291"/>
        </a:xfrm>
        <a:prstGeom prst="rect">
          <a:avLst/>
        </a:prstGeom>
      </xdr:spPr>
    </xdr:pic>
    <xdr:clientData/>
  </xdr:twoCellAnchor>
  <xdr:oneCellAnchor>
    <xdr:from>
      <xdr:col>1</xdr:col>
      <xdr:colOff>39144</xdr:colOff>
      <xdr:row>978</xdr:row>
      <xdr:rowOff>0</xdr:rowOff>
    </xdr:from>
    <xdr:ext cx="30053593" cy="1057275"/>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795925" y="749591404"/>
          <a:ext cx="30053593"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rgbClr val="FF0000"/>
              </a:solidFill>
            </a:rPr>
            <a:t>Nota:</a:t>
          </a:r>
          <a:r>
            <a:rPr lang="es-MX" sz="1200" b="1" baseline="0">
              <a:solidFill>
                <a:srgbClr val="FF0000"/>
              </a:solidFill>
            </a:rPr>
            <a:t> LA </a:t>
          </a:r>
          <a:r>
            <a:rPr lang="es-MX" sz="1200" b="1">
              <a:solidFill>
                <a:srgbClr val="FF0000"/>
              </a:solidFill>
            </a:rPr>
            <a:t>información registrada en este documento fue proporcionada por cada una de las dependencias ejecutoras de esta administración a través del formulario SSER-04 Formulario de Estadísticas Trimestrales 2023</a:t>
          </a:r>
          <a:r>
            <a:rPr lang="es-MX" sz="1200" b="1" baseline="0">
              <a:solidFill>
                <a:srgbClr val="FF0000"/>
              </a:solidFill>
            </a:rPr>
            <a:t> y </a:t>
          </a:r>
          <a:r>
            <a:rPr lang="es-MX" sz="1200" b="1">
              <a:solidFill>
                <a:srgbClr val="FF0000"/>
              </a:solidFill>
            </a:rPr>
            <a:t> SSERT-05 Programas Presupuestales 2023.</a:t>
          </a:r>
        </a:p>
        <a:p>
          <a:r>
            <a:rPr lang="es-MX" sz="1200" b="1">
              <a:solidFill>
                <a:srgbClr val="FF0000"/>
              </a:solidFill>
            </a:rPr>
            <a:t>      </a:t>
          </a:r>
          <a:r>
            <a:rPr lang="es-MX" sz="1200"/>
            <a:t>Este documento contiene los siguientes acrónimos:</a:t>
          </a:r>
        </a:p>
        <a:p>
          <a:r>
            <a:rPr lang="es-MX" sz="1200" b="1"/>
            <a:t>SA: </a:t>
          </a:r>
          <a:r>
            <a:rPr lang="es-MX" sz="1200"/>
            <a:t>Sin Actividad.</a:t>
          </a:r>
        </a:p>
        <a:p>
          <a:r>
            <a:rPr lang="es-MX" sz="1200" b="1"/>
            <a:t>ND:</a:t>
          </a:r>
          <a:r>
            <a:rPr lang="es-MX" sz="1200"/>
            <a:t> Información No Disponible por la Dependencia ejecutora</a:t>
          </a:r>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neacion.sep.gob.mx/principalescifras/" TargetMode="External"/><Relationship Id="rId7" Type="http://schemas.openxmlformats.org/officeDocument/2006/relationships/comments" Target="../comments1.xml"/><Relationship Id="rId2" Type="http://schemas.openxmlformats.org/officeDocument/2006/relationships/hyperlink" Target="https://www.planeacion.sep.gob.mx/principalescifras/" TargetMode="External"/><Relationship Id="rId1" Type="http://schemas.openxmlformats.org/officeDocument/2006/relationships/hyperlink" Target="https://www.planeacion.sep.gob.mx/principalescifra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Z1884"/>
  <sheetViews>
    <sheetView tabSelected="1" zoomScale="73" zoomScaleNormal="73" workbookViewId="0">
      <selection activeCell="B9" sqref="B9:B10"/>
    </sheetView>
  </sheetViews>
  <sheetFormatPr baseColWidth="10" defaultColWidth="11.42578125" defaultRowHeight="15.75" x14ac:dyDescent="0.2"/>
  <cols>
    <col min="1" max="1" width="11.42578125" style="26"/>
    <col min="2" max="3" width="10.85546875" style="1" customWidth="1"/>
    <col min="4" max="4" width="20.28515625" style="1" customWidth="1"/>
    <col min="5" max="5" width="18.7109375" style="4" customWidth="1"/>
    <col min="6" max="6" width="18" style="6" customWidth="1"/>
    <col min="7" max="7" width="14.85546875" style="1" customWidth="1"/>
    <col min="8" max="8" width="22" style="1" customWidth="1"/>
    <col min="9" max="9" width="38.5703125" style="4" customWidth="1"/>
    <col min="10" max="10" width="13.85546875" style="1" customWidth="1"/>
    <col min="11" max="11" width="33.28515625" style="1" customWidth="1"/>
    <col min="12" max="12" width="45" style="1" customWidth="1"/>
    <col min="13" max="13" width="12.85546875" style="1" customWidth="1"/>
    <col min="14" max="14" width="14.5703125" style="1" customWidth="1"/>
    <col min="15" max="15" width="12.140625" style="1" customWidth="1"/>
    <col min="16" max="16" width="34.140625" style="1" customWidth="1"/>
    <col min="17" max="17" width="14.28515625" style="1" customWidth="1"/>
    <col min="18" max="18" width="31.7109375" style="1" customWidth="1"/>
    <col min="19" max="19" width="11.28515625" style="1" customWidth="1"/>
    <col min="20" max="20" width="22.42578125" style="2" customWidth="1"/>
    <col min="21" max="21" width="22.42578125" style="24" customWidth="1"/>
    <col min="22" max="22" width="15.42578125" style="1" customWidth="1"/>
    <col min="23" max="23" width="14.7109375" style="1" customWidth="1"/>
    <col min="24" max="24" width="29.7109375" style="3" customWidth="1"/>
    <col min="25" max="25" width="31" style="1" customWidth="1"/>
    <col min="26" max="520" width="11.42578125" style="22"/>
    <col min="521" max="16384" width="11.42578125" style="1"/>
  </cols>
  <sheetData>
    <row r="1" spans="1:520" ht="15" customHeight="1" x14ac:dyDescent="0.2"/>
    <row r="2" spans="1:520" ht="30" customHeight="1" x14ac:dyDescent="0.2"/>
    <row r="3" spans="1:520" ht="30" customHeight="1" x14ac:dyDescent="0.2"/>
    <row r="4" spans="1:520" ht="30" customHeight="1" x14ac:dyDescent="0.2">
      <c r="M4" s="216"/>
      <c r="N4" s="216"/>
      <c r="O4" s="216"/>
      <c r="P4" s="216"/>
      <c r="Q4" s="216"/>
      <c r="R4" s="216"/>
      <c r="S4" s="216"/>
    </row>
    <row r="5" spans="1:520" ht="30" customHeight="1" x14ac:dyDescent="0.2"/>
    <row r="6" spans="1:520" ht="20.25" customHeight="1" x14ac:dyDescent="0.2">
      <c r="U6" s="25"/>
    </row>
    <row r="7" spans="1:520" s="5" customFormat="1" ht="32.25" customHeight="1" x14ac:dyDescent="0.2">
      <c r="A7" s="27"/>
      <c r="B7" s="166" t="s">
        <v>0</v>
      </c>
      <c r="C7" s="166" t="s">
        <v>4297</v>
      </c>
      <c r="D7" s="217" t="s">
        <v>583</v>
      </c>
      <c r="E7" s="166" t="s">
        <v>4298</v>
      </c>
      <c r="F7" s="166" t="s">
        <v>4436</v>
      </c>
      <c r="G7" s="166" t="s">
        <v>584</v>
      </c>
      <c r="H7" s="166" t="s">
        <v>585</v>
      </c>
      <c r="I7" s="211" t="s">
        <v>4428</v>
      </c>
      <c r="J7" s="166" t="s">
        <v>586</v>
      </c>
      <c r="K7" s="211" t="s">
        <v>587</v>
      </c>
      <c r="L7" s="166" t="s">
        <v>588</v>
      </c>
      <c r="M7" s="166" t="s">
        <v>1</v>
      </c>
      <c r="N7" s="212" t="s">
        <v>3</v>
      </c>
      <c r="O7" s="166" t="s">
        <v>589</v>
      </c>
      <c r="P7" s="215" t="s">
        <v>4</v>
      </c>
      <c r="Q7" s="212" t="s">
        <v>590</v>
      </c>
      <c r="R7" s="213" t="s">
        <v>2</v>
      </c>
      <c r="S7" s="166" t="s">
        <v>591</v>
      </c>
      <c r="T7" s="166" t="s">
        <v>592</v>
      </c>
      <c r="U7" s="166" t="s">
        <v>593</v>
      </c>
      <c r="V7" s="166" t="s">
        <v>594</v>
      </c>
      <c r="W7" s="166" t="s">
        <v>595</v>
      </c>
      <c r="X7" s="166" t="s">
        <v>596</v>
      </c>
      <c r="Y7" s="211" t="s">
        <v>597</v>
      </c>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row>
    <row r="8" spans="1:520" s="5" customFormat="1" ht="48" customHeight="1" x14ac:dyDescent="0.2">
      <c r="A8" s="27"/>
      <c r="B8" s="166"/>
      <c r="C8" s="214"/>
      <c r="D8" s="217"/>
      <c r="E8" s="166"/>
      <c r="F8" s="166"/>
      <c r="G8" s="166"/>
      <c r="H8" s="166"/>
      <c r="I8" s="218"/>
      <c r="J8" s="166"/>
      <c r="K8" s="211"/>
      <c r="L8" s="166"/>
      <c r="M8" s="166"/>
      <c r="N8" s="166"/>
      <c r="O8" s="166"/>
      <c r="P8" s="211"/>
      <c r="Q8" s="166"/>
      <c r="R8" s="166"/>
      <c r="S8" s="166"/>
      <c r="T8" s="214"/>
      <c r="U8" s="214"/>
      <c r="V8" s="166"/>
      <c r="W8" s="166"/>
      <c r="X8" s="166"/>
      <c r="Y8" s="211"/>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row>
    <row r="9" spans="1:520" ht="45" customHeight="1" x14ac:dyDescent="0.2">
      <c r="B9" s="94">
        <v>1</v>
      </c>
      <c r="C9" s="94">
        <v>1</v>
      </c>
      <c r="D9" s="93" t="s">
        <v>599</v>
      </c>
      <c r="E9" s="105" t="s">
        <v>4299</v>
      </c>
      <c r="F9" s="139" t="s">
        <v>600</v>
      </c>
      <c r="G9" s="93" t="s">
        <v>601</v>
      </c>
      <c r="H9" s="118" t="s">
        <v>603</v>
      </c>
      <c r="I9" s="158" t="s">
        <v>602</v>
      </c>
      <c r="J9" s="93" t="s">
        <v>604</v>
      </c>
      <c r="K9" s="158" t="s">
        <v>605</v>
      </c>
      <c r="L9" s="158" t="s">
        <v>606</v>
      </c>
      <c r="M9" s="93" t="s">
        <v>607</v>
      </c>
      <c r="N9" s="93" t="s">
        <v>45</v>
      </c>
      <c r="O9" s="93" t="s">
        <v>608</v>
      </c>
      <c r="P9" s="47" t="s">
        <v>609</v>
      </c>
      <c r="Q9" s="43" t="s">
        <v>610</v>
      </c>
      <c r="R9" s="158" t="s">
        <v>611</v>
      </c>
      <c r="S9" s="93" t="s">
        <v>612</v>
      </c>
      <c r="T9" s="64">
        <v>0</v>
      </c>
      <c r="U9" s="221">
        <f>+T9/T10</f>
        <v>0</v>
      </c>
      <c r="V9" s="165" t="s">
        <v>613</v>
      </c>
      <c r="W9" s="167" t="s">
        <v>614</v>
      </c>
      <c r="X9" s="165" t="s">
        <v>615</v>
      </c>
      <c r="Y9" s="165" t="s">
        <v>616</v>
      </c>
    </row>
    <row r="10" spans="1:520" ht="45" customHeight="1" x14ac:dyDescent="0.2">
      <c r="B10" s="95"/>
      <c r="C10" s="95">
        <v>1</v>
      </c>
      <c r="D10" s="93"/>
      <c r="E10" s="106"/>
      <c r="F10" s="139"/>
      <c r="G10" s="93"/>
      <c r="H10" s="119"/>
      <c r="I10" s="158"/>
      <c r="J10" s="93"/>
      <c r="K10" s="158"/>
      <c r="L10" s="158"/>
      <c r="M10" s="93"/>
      <c r="N10" s="93"/>
      <c r="O10" s="93"/>
      <c r="P10" s="47" t="s">
        <v>617</v>
      </c>
      <c r="Q10" s="43" t="s">
        <v>610</v>
      </c>
      <c r="R10" s="158"/>
      <c r="S10" s="93"/>
      <c r="T10" s="64">
        <v>1</v>
      </c>
      <c r="U10" s="221"/>
      <c r="V10" s="165"/>
      <c r="W10" s="167"/>
      <c r="X10" s="165"/>
      <c r="Y10" s="165"/>
    </row>
    <row r="11" spans="1:520" ht="56.25" customHeight="1" x14ac:dyDescent="0.2">
      <c r="B11" s="94">
        <v>1</v>
      </c>
      <c r="C11" s="94">
        <v>1</v>
      </c>
      <c r="D11" s="93" t="s">
        <v>599</v>
      </c>
      <c r="E11" s="105" t="s">
        <v>4299</v>
      </c>
      <c r="F11" s="139" t="s">
        <v>600</v>
      </c>
      <c r="G11" s="93" t="s">
        <v>618</v>
      </c>
      <c r="H11" s="118" t="s">
        <v>603</v>
      </c>
      <c r="I11" s="158" t="s">
        <v>619</v>
      </c>
      <c r="J11" s="93" t="s">
        <v>620</v>
      </c>
      <c r="K11" s="158" t="s">
        <v>621</v>
      </c>
      <c r="L11" s="158" t="s">
        <v>622</v>
      </c>
      <c r="M11" s="93" t="s">
        <v>607</v>
      </c>
      <c r="N11" s="93" t="s">
        <v>45</v>
      </c>
      <c r="O11" s="93" t="s">
        <v>608</v>
      </c>
      <c r="P11" s="47" t="s">
        <v>623</v>
      </c>
      <c r="Q11" s="43" t="s">
        <v>41</v>
      </c>
      <c r="R11" s="158" t="s">
        <v>624</v>
      </c>
      <c r="S11" s="93" t="s">
        <v>612</v>
      </c>
      <c r="T11" s="64">
        <v>0</v>
      </c>
      <c r="U11" s="221">
        <f>+T11/T12</f>
        <v>0</v>
      </c>
      <c r="V11" s="165" t="s">
        <v>625</v>
      </c>
      <c r="W11" s="167" t="s">
        <v>614</v>
      </c>
      <c r="X11" s="165" t="s">
        <v>626</v>
      </c>
      <c r="Y11" s="165" t="s">
        <v>627</v>
      </c>
    </row>
    <row r="12" spans="1:520" ht="56.25" customHeight="1" x14ac:dyDescent="0.2">
      <c r="B12" s="95">
        <v>1</v>
      </c>
      <c r="C12" s="95">
        <v>1</v>
      </c>
      <c r="D12" s="93"/>
      <c r="E12" s="106" t="s">
        <v>4299</v>
      </c>
      <c r="F12" s="139"/>
      <c r="G12" s="93"/>
      <c r="H12" s="119"/>
      <c r="I12" s="158"/>
      <c r="J12" s="93"/>
      <c r="K12" s="158"/>
      <c r="L12" s="158"/>
      <c r="M12" s="93"/>
      <c r="N12" s="93"/>
      <c r="O12" s="93"/>
      <c r="P12" s="47" t="s">
        <v>628</v>
      </c>
      <c r="Q12" s="43" t="s">
        <v>41</v>
      </c>
      <c r="R12" s="158"/>
      <c r="S12" s="93"/>
      <c r="T12" s="64">
        <v>3</v>
      </c>
      <c r="U12" s="221"/>
      <c r="V12" s="165"/>
      <c r="W12" s="167"/>
      <c r="X12" s="165"/>
      <c r="Y12" s="165"/>
    </row>
    <row r="13" spans="1:520" ht="51" customHeight="1" x14ac:dyDescent="0.2">
      <c r="B13" s="94">
        <v>1</v>
      </c>
      <c r="C13" s="94">
        <v>1</v>
      </c>
      <c r="D13" s="93" t="s">
        <v>599</v>
      </c>
      <c r="E13" s="105" t="s">
        <v>4299</v>
      </c>
      <c r="F13" s="139" t="s">
        <v>600</v>
      </c>
      <c r="G13" s="93" t="s">
        <v>629</v>
      </c>
      <c r="H13" s="118" t="s">
        <v>631</v>
      </c>
      <c r="I13" s="158" t="s">
        <v>630</v>
      </c>
      <c r="J13" s="93" t="s">
        <v>632</v>
      </c>
      <c r="K13" s="158" t="s">
        <v>633</v>
      </c>
      <c r="L13" s="158" t="s">
        <v>634</v>
      </c>
      <c r="M13" s="93" t="s">
        <v>607</v>
      </c>
      <c r="N13" s="93" t="s">
        <v>45</v>
      </c>
      <c r="O13" s="93" t="s">
        <v>608</v>
      </c>
      <c r="P13" s="47" t="s">
        <v>635</v>
      </c>
      <c r="Q13" s="43" t="s">
        <v>519</v>
      </c>
      <c r="R13" s="158" t="s">
        <v>636</v>
      </c>
      <c r="S13" s="93" t="s">
        <v>612</v>
      </c>
      <c r="T13" s="64" t="s">
        <v>28</v>
      </c>
      <c r="U13" s="222" t="s">
        <v>28</v>
      </c>
      <c r="V13" s="165" t="s">
        <v>1024</v>
      </c>
      <c r="W13" s="167" t="s">
        <v>637</v>
      </c>
      <c r="X13" s="165" t="s">
        <v>638</v>
      </c>
      <c r="Y13" s="165" t="s">
        <v>639</v>
      </c>
    </row>
    <row r="14" spans="1:520" ht="51" customHeight="1" x14ac:dyDescent="0.2">
      <c r="B14" s="95">
        <v>1</v>
      </c>
      <c r="C14" s="95">
        <v>1</v>
      </c>
      <c r="D14" s="93"/>
      <c r="E14" s="106" t="s">
        <v>4299</v>
      </c>
      <c r="F14" s="139"/>
      <c r="G14" s="93"/>
      <c r="H14" s="119"/>
      <c r="I14" s="158"/>
      <c r="J14" s="93"/>
      <c r="K14" s="158"/>
      <c r="L14" s="158"/>
      <c r="M14" s="93"/>
      <c r="N14" s="93"/>
      <c r="O14" s="93"/>
      <c r="P14" s="47" t="s">
        <v>640</v>
      </c>
      <c r="Q14" s="43" t="s">
        <v>519</v>
      </c>
      <c r="R14" s="158"/>
      <c r="S14" s="93"/>
      <c r="T14" s="64" t="s">
        <v>28</v>
      </c>
      <c r="U14" s="223"/>
      <c r="V14" s="165"/>
      <c r="W14" s="167"/>
      <c r="X14" s="165"/>
      <c r="Y14" s="165"/>
    </row>
    <row r="15" spans="1:520" ht="45" customHeight="1" x14ac:dyDescent="0.2">
      <c r="B15" s="94">
        <v>1</v>
      </c>
      <c r="C15" s="94">
        <v>1</v>
      </c>
      <c r="D15" s="93" t="s">
        <v>599</v>
      </c>
      <c r="E15" s="105" t="s">
        <v>4299</v>
      </c>
      <c r="F15" s="139" t="s">
        <v>600</v>
      </c>
      <c r="G15" s="93" t="s">
        <v>641</v>
      </c>
      <c r="H15" s="118" t="s">
        <v>603</v>
      </c>
      <c r="I15" s="158" t="s">
        <v>642</v>
      </c>
      <c r="J15" s="93" t="s">
        <v>632</v>
      </c>
      <c r="K15" s="158" t="s">
        <v>643</v>
      </c>
      <c r="L15" s="158" t="s">
        <v>644</v>
      </c>
      <c r="M15" s="93" t="s">
        <v>607</v>
      </c>
      <c r="N15" s="93" t="s">
        <v>45</v>
      </c>
      <c r="O15" s="93" t="s">
        <v>608</v>
      </c>
      <c r="P15" s="47" t="s">
        <v>645</v>
      </c>
      <c r="Q15" s="43" t="s">
        <v>646</v>
      </c>
      <c r="R15" s="158" t="s">
        <v>647</v>
      </c>
      <c r="S15" s="93" t="s">
        <v>612</v>
      </c>
      <c r="T15" s="64">
        <v>178</v>
      </c>
      <c r="U15" s="226">
        <f>((T15+T16)/(T17+T18))*100</f>
        <v>37.817258883248734</v>
      </c>
      <c r="V15" s="165" t="s">
        <v>648</v>
      </c>
      <c r="W15" s="167" t="s">
        <v>614</v>
      </c>
      <c r="X15" s="165" t="s">
        <v>649</v>
      </c>
      <c r="Y15" s="165" t="s">
        <v>650</v>
      </c>
    </row>
    <row r="16" spans="1:520" ht="45" customHeight="1" x14ac:dyDescent="0.2">
      <c r="B16" s="98"/>
      <c r="C16" s="98"/>
      <c r="D16" s="93"/>
      <c r="E16" s="113"/>
      <c r="F16" s="139"/>
      <c r="G16" s="93"/>
      <c r="H16" s="119"/>
      <c r="I16" s="158"/>
      <c r="J16" s="93"/>
      <c r="K16" s="158"/>
      <c r="L16" s="158"/>
      <c r="M16" s="93"/>
      <c r="N16" s="93"/>
      <c r="O16" s="93"/>
      <c r="P16" s="47" t="s">
        <v>651</v>
      </c>
      <c r="Q16" s="43" t="s">
        <v>652</v>
      </c>
      <c r="R16" s="158"/>
      <c r="S16" s="93"/>
      <c r="T16" s="64">
        <v>120</v>
      </c>
      <c r="U16" s="269"/>
      <c r="V16" s="165"/>
      <c r="W16" s="167"/>
      <c r="X16" s="165"/>
      <c r="Y16" s="165"/>
    </row>
    <row r="17" spans="2:25" ht="45" customHeight="1" x14ac:dyDescent="0.2">
      <c r="B17" s="98"/>
      <c r="C17" s="98"/>
      <c r="D17" s="93"/>
      <c r="E17" s="113"/>
      <c r="F17" s="139"/>
      <c r="G17" s="93"/>
      <c r="H17" s="118" t="s">
        <v>603</v>
      </c>
      <c r="I17" s="158"/>
      <c r="J17" s="93"/>
      <c r="K17" s="158"/>
      <c r="L17" s="158"/>
      <c r="M17" s="93"/>
      <c r="N17" s="93"/>
      <c r="O17" s="93"/>
      <c r="P17" s="47" t="s">
        <v>653</v>
      </c>
      <c r="Q17" s="43" t="s">
        <v>646</v>
      </c>
      <c r="R17" s="158"/>
      <c r="S17" s="93"/>
      <c r="T17" s="64">
        <v>560</v>
      </c>
      <c r="U17" s="269"/>
      <c r="V17" s="165"/>
      <c r="W17" s="167"/>
      <c r="X17" s="165" t="s">
        <v>654</v>
      </c>
      <c r="Y17" s="165"/>
    </row>
    <row r="18" spans="2:25" ht="45" customHeight="1" x14ac:dyDescent="0.2">
      <c r="B18" s="95"/>
      <c r="C18" s="95"/>
      <c r="D18" s="93"/>
      <c r="E18" s="106"/>
      <c r="F18" s="139"/>
      <c r="G18" s="93"/>
      <c r="H18" s="119"/>
      <c r="I18" s="158"/>
      <c r="J18" s="93"/>
      <c r="K18" s="158"/>
      <c r="L18" s="158"/>
      <c r="M18" s="93"/>
      <c r="N18" s="93"/>
      <c r="O18" s="93"/>
      <c r="P18" s="47" t="s">
        <v>655</v>
      </c>
      <c r="Q18" s="43" t="s">
        <v>652</v>
      </c>
      <c r="R18" s="158"/>
      <c r="S18" s="93"/>
      <c r="T18" s="64">
        <v>228</v>
      </c>
      <c r="U18" s="227"/>
      <c r="V18" s="165"/>
      <c r="W18" s="167"/>
      <c r="X18" s="165"/>
      <c r="Y18" s="165"/>
    </row>
    <row r="19" spans="2:25" ht="48" customHeight="1" x14ac:dyDescent="0.2">
      <c r="B19" s="94">
        <v>1</v>
      </c>
      <c r="C19" s="94">
        <v>1</v>
      </c>
      <c r="D19" s="93" t="s">
        <v>599</v>
      </c>
      <c r="E19" s="105" t="s">
        <v>4299</v>
      </c>
      <c r="F19" s="139" t="s">
        <v>600</v>
      </c>
      <c r="G19" s="93" t="s">
        <v>656</v>
      </c>
      <c r="H19" s="118" t="s">
        <v>603</v>
      </c>
      <c r="I19" s="158" t="s">
        <v>657</v>
      </c>
      <c r="J19" s="93" t="s">
        <v>658</v>
      </c>
      <c r="K19" s="158" t="s">
        <v>659</v>
      </c>
      <c r="L19" s="158" t="s">
        <v>660</v>
      </c>
      <c r="M19" s="93" t="s">
        <v>607</v>
      </c>
      <c r="N19" s="93" t="s">
        <v>45</v>
      </c>
      <c r="O19" s="93" t="s">
        <v>608</v>
      </c>
      <c r="P19" s="47" t="s">
        <v>661</v>
      </c>
      <c r="Q19" s="43" t="s">
        <v>662</v>
      </c>
      <c r="R19" s="158" t="s">
        <v>663</v>
      </c>
      <c r="S19" s="93" t="s">
        <v>664</v>
      </c>
      <c r="T19" s="64">
        <v>18</v>
      </c>
      <c r="U19" s="224">
        <f>+T19/T20</f>
        <v>1.2857142857142858</v>
      </c>
      <c r="V19" s="165" t="s">
        <v>665</v>
      </c>
      <c r="W19" s="167" t="s">
        <v>614</v>
      </c>
      <c r="X19" s="165" t="s">
        <v>666</v>
      </c>
      <c r="Y19" s="165" t="s">
        <v>667</v>
      </c>
    </row>
    <row r="20" spans="2:25" ht="48" customHeight="1" x14ac:dyDescent="0.2">
      <c r="B20" s="95">
        <v>1</v>
      </c>
      <c r="C20" s="95">
        <v>1</v>
      </c>
      <c r="D20" s="93"/>
      <c r="E20" s="106" t="s">
        <v>4299</v>
      </c>
      <c r="F20" s="139"/>
      <c r="G20" s="93"/>
      <c r="H20" s="119"/>
      <c r="I20" s="158"/>
      <c r="J20" s="93"/>
      <c r="K20" s="158"/>
      <c r="L20" s="158"/>
      <c r="M20" s="93"/>
      <c r="N20" s="93"/>
      <c r="O20" s="93"/>
      <c r="P20" s="47" t="s">
        <v>668</v>
      </c>
      <c r="Q20" s="43" t="s">
        <v>662</v>
      </c>
      <c r="R20" s="158"/>
      <c r="S20" s="93"/>
      <c r="T20" s="64">
        <v>14</v>
      </c>
      <c r="U20" s="225"/>
      <c r="V20" s="165"/>
      <c r="W20" s="167"/>
      <c r="X20" s="165"/>
      <c r="Y20" s="165"/>
    </row>
    <row r="21" spans="2:25" ht="45.75" customHeight="1" x14ac:dyDescent="0.2">
      <c r="B21" s="94">
        <v>1</v>
      </c>
      <c r="C21" s="94">
        <v>1</v>
      </c>
      <c r="D21" s="93" t="s">
        <v>599</v>
      </c>
      <c r="E21" s="105" t="s">
        <v>4299</v>
      </c>
      <c r="F21" s="139" t="s">
        <v>600</v>
      </c>
      <c r="G21" s="93" t="s">
        <v>669</v>
      </c>
      <c r="H21" s="118" t="s">
        <v>603</v>
      </c>
      <c r="I21" s="158" t="s">
        <v>670</v>
      </c>
      <c r="J21" s="93" t="s">
        <v>671</v>
      </c>
      <c r="K21" s="158" t="s">
        <v>672</v>
      </c>
      <c r="L21" s="158" t="s">
        <v>673</v>
      </c>
      <c r="M21" s="93" t="s">
        <v>607</v>
      </c>
      <c r="N21" s="93" t="s">
        <v>45</v>
      </c>
      <c r="O21" s="93" t="s">
        <v>608</v>
      </c>
      <c r="P21" s="47" t="s">
        <v>674</v>
      </c>
      <c r="Q21" s="43" t="s">
        <v>610</v>
      </c>
      <c r="R21" s="158" t="s">
        <v>675</v>
      </c>
      <c r="S21" s="93" t="s">
        <v>612</v>
      </c>
      <c r="T21" s="64">
        <v>0</v>
      </c>
      <c r="U21" s="222">
        <v>0</v>
      </c>
      <c r="V21" s="165">
        <v>0</v>
      </c>
      <c r="W21" s="167" t="s">
        <v>614</v>
      </c>
      <c r="X21" s="165" t="s">
        <v>676</v>
      </c>
      <c r="Y21" s="165" t="s">
        <v>677</v>
      </c>
    </row>
    <row r="22" spans="2:25" ht="45.75" customHeight="1" x14ac:dyDescent="0.2">
      <c r="B22" s="95">
        <v>1</v>
      </c>
      <c r="C22" s="95">
        <v>1</v>
      </c>
      <c r="D22" s="93"/>
      <c r="E22" s="106" t="s">
        <v>4299</v>
      </c>
      <c r="F22" s="139"/>
      <c r="G22" s="93"/>
      <c r="H22" s="119"/>
      <c r="I22" s="158"/>
      <c r="J22" s="93"/>
      <c r="K22" s="158"/>
      <c r="L22" s="158"/>
      <c r="M22" s="93"/>
      <c r="N22" s="93"/>
      <c r="O22" s="93"/>
      <c r="P22" s="47" t="s">
        <v>678</v>
      </c>
      <c r="Q22" s="43" t="s">
        <v>610</v>
      </c>
      <c r="R22" s="158"/>
      <c r="S22" s="93"/>
      <c r="T22" s="64">
        <v>0</v>
      </c>
      <c r="U22" s="223"/>
      <c r="V22" s="165"/>
      <c r="W22" s="167"/>
      <c r="X22" s="165"/>
      <c r="Y22" s="165"/>
    </row>
    <row r="23" spans="2:25" ht="47.25" customHeight="1" x14ac:dyDescent="0.2">
      <c r="B23" s="94">
        <v>1</v>
      </c>
      <c r="C23" s="94">
        <v>1</v>
      </c>
      <c r="D23" s="93" t="s">
        <v>599</v>
      </c>
      <c r="E23" s="105" t="s">
        <v>4299</v>
      </c>
      <c r="F23" s="139" t="s">
        <v>600</v>
      </c>
      <c r="G23" s="93" t="s">
        <v>679</v>
      </c>
      <c r="H23" s="118" t="s">
        <v>603</v>
      </c>
      <c r="I23" s="158" t="s">
        <v>680</v>
      </c>
      <c r="J23" s="93" t="s">
        <v>681</v>
      </c>
      <c r="K23" s="158" t="s">
        <v>682</v>
      </c>
      <c r="L23" s="158" t="s">
        <v>683</v>
      </c>
      <c r="M23" s="93" t="s">
        <v>607</v>
      </c>
      <c r="N23" s="93" t="s">
        <v>45</v>
      </c>
      <c r="O23" s="93" t="s">
        <v>608</v>
      </c>
      <c r="P23" s="47" t="s">
        <v>684</v>
      </c>
      <c r="Q23" s="43" t="s">
        <v>685</v>
      </c>
      <c r="R23" s="158" t="s">
        <v>686</v>
      </c>
      <c r="S23" s="93" t="s">
        <v>664</v>
      </c>
      <c r="T23" s="64">
        <v>529.11</v>
      </c>
      <c r="U23" s="226">
        <f>+((T23-T24)/T24)*100</f>
        <v>-11.093374556819516</v>
      </c>
      <c r="V23" s="165" t="s">
        <v>687</v>
      </c>
      <c r="W23" s="167" t="s">
        <v>614</v>
      </c>
      <c r="X23" s="165" t="s">
        <v>688</v>
      </c>
      <c r="Y23" s="165" t="s">
        <v>689</v>
      </c>
    </row>
    <row r="24" spans="2:25" ht="48" customHeight="1" x14ac:dyDescent="0.2">
      <c r="B24" s="95">
        <v>1</v>
      </c>
      <c r="C24" s="95">
        <v>1</v>
      </c>
      <c r="D24" s="93"/>
      <c r="E24" s="106" t="s">
        <v>4299</v>
      </c>
      <c r="F24" s="139"/>
      <c r="G24" s="93"/>
      <c r="H24" s="119"/>
      <c r="I24" s="158"/>
      <c r="J24" s="93"/>
      <c r="K24" s="158"/>
      <c r="L24" s="158"/>
      <c r="M24" s="93"/>
      <c r="N24" s="93"/>
      <c r="O24" s="93"/>
      <c r="P24" s="47" t="s">
        <v>690</v>
      </c>
      <c r="Q24" s="43" t="s">
        <v>685</v>
      </c>
      <c r="R24" s="158"/>
      <c r="S24" s="93"/>
      <c r="T24" s="64">
        <v>595.13</v>
      </c>
      <c r="U24" s="227"/>
      <c r="V24" s="165"/>
      <c r="W24" s="167"/>
      <c r="X24" s="165"/>
      <c r="Y24" s="165"/>
    </row>
    <row r="25" spans="2:25" ht="70.5" customHeight="1" x14ac:dyDescent="0.2">
      <c r="B25" s="94">
        <v>1</v>
      </c>
      <c r="C25" s="94">
        <v>1</v>
      </c>
      <c r="D25" s="93" t="s">
        <v>599</v>
      </c>
      <c r="E25" s="105" t="s">
        <v>4299</v>
      </c>
      <c r="F25" s="139" t="s">
        <v>600</v>
      </c>
      <c r="G25" s="93" t="s">
        <v>691</v>
      </c>
      <c r="H25" s="118" t="s">
        <v>603</v>
      </c>
      <c r="I25" s="158" t="s">
        <v>692</v>
      </c>
      <c r="J25" s="93" t="s">
        <v>693</v>
      </c>
      <c r="K25" s="158" t="s">
        <v>694</v>
      </c>
      <c r="L25" s="158" t="s">
        <v>695</v>
      </c>
      <c r="M25" s="93" t="s">
        <v>607</v>
      </c>
      <c r="N25" s="93" t="s">
        <v>45</v>
      </c>
      <c r="O25" s="93" t="s">
        <v>608</v>
      </c>
      <c r="P25" s="47" t="s">
        <v>696</v>
      </c>
      <c r="Q25" s="43" t="s">
        <v>697</v>
      </c>
      <c r="R25" s="158" t="s">
        <v>698</v>
      </c>
      <c r="S25" s="93" t="s">
        <v>664</v>
      </c>
      <c r="T25" s="64">
        <v>3</v>
      </c>
      <c r="U25" s="224">
        <f>+T25/T26</f>
        <v>1</v>
      </c>
      <c r="V25" s="165" t="s">
        <v>699</v>
      </c>
      <c r="W25" s="167" t="s">
        <v>614</v>
      </c>
      <c r="X25" s="165" t="s">
        <v>700</v>
      </c>
      <c r="Y25" s="165" t="s">
        <v>701</v>
      </c>
    </row>
    <row r="26" spans="2:25" ht="70.5" customHeight="1" x14ac:dyDescent="0.2">
      <c r="B26" s="95">
        <v>1</v>
      </c>
      <c r="C26" s="95">
        <v>1</v>
      </c>
      <c r="D26" s="93"/>
      <c r="E26" s="106" t="s">
        <v>4299</v>
      </c>
      <c r="F26" s="139"/>
      <c r="G26" s="93"/>
      <c r="H26" s="119"/>
      <c r="I26" s="158"/>
      <c r="J26" s="93"/>
      <c r="K26" s="158"/>
      <c r="L26" s="158"/>
      <c r="M26" s="93"/>
      <c r="N26" s="93"/>
      <c r="O26" s="93"/>
      <c r="P26" s="47" t="s">
        <v>702</v>
      </c>
      <c r="Q26" s="43" t="s">
        <v>697</v>
      </c>
      <c r="R26" s="158"/>
      <c r="S26" s="93"/>
      <c r="T26" s="64">
        <v>3</v>
      </c>
      <c r="U26" s="225"/>
      <c r="V26" s="165"/>
      <c r="W26" s="167"/>
      <c r="X26" s="165"/>
      <c r="Y26" s="165"/>
    </row>
    <row r="27" spans="2:25" ht="54" customHeight="1" x14ac:dyDescent="0.2">
      <c r="B27" s="94">
        <v>1</v>
      </c>
      <c r="C27" s="94">
        <v>1</v>
      </c>
      <c r="D27" s="93" t="s">
        <v>599</v>
      </c>
      <c r="E27" s="105" t="s">
        <v>4299</v>
      </c>
      <c r="F27" s="139" t="s">
        <v>600</v>
      </c>
      <c r="G27" s="93" t="s">
        <v>703</v>
      </c>
      <c r="H27" s="118" t="s">
        <v>603</v>
      </c>
      <c r="I27" s="158" t="s">
        <v>704</v>
      </c>
      <c r="J27" s="93" t="s">
        <v>693</v>
      </c>
      <c r="K27" s="158" t="s">
        <v>705</v>
      </c>
      <c r="L27" s="158" t="s">
        <v>706</v>
      </c>
      <c r="M27" s="93" t="s">
        <v>607</v>
      </c>
      <c r="N27" s="93" t="s">
        <v>45</v>
      </c>
      <c r="O27" s="93" t="s">
        <v>608</v>
      </c>
      <c r="P27" s="47" t="s">
        <v>707</v>
      </c>
      <c r="Q27" s="43" t="s">
        <v>708</v>
      </c>
      <c r="R27" s="158" t="s">
        <v>709</v>
      </c>
      <c r="S27" s="93" t="s">
        <v>664</v>
      </c>
      <c r="T27" s="64">
        <v>182</v>
      </c>
      <c r="U27" s="224">
        <f>+T27/T28</f>
        <v>0.31433506044905007</v>
      </c>
      <c r="V27" s="165">
        <v>0</v>
      </c>
      <c r="W27" s="167" t="s">
        <v>614</v>
      </c>
      <c r="X27" s="165" t="s">
        <v>710</v>
      </c>
      <c r="Y27" s="165" t="s">
        <v>711</v>
      </c>
    </row>
    <row r="28" spans="2:25" ht="54" customHeight="1" x14ac:dyDescent="0.2">
      <c r="B28" s="95">
        <v>1</v>
      </c>
      <c r="C28" s="95">
        <v>1</v>
      </c>
      <c r="D28" s="93"/>
      <c r="E28" s="106"/>
      <c r="F28" s="139"/>
      <c r="G28" s="93"/>
      <c r="H28" s="119"/>
      <c r="I28" s="158"/>
      <c r="J28" s="93"/>
      <c r="K28" s="158"/>
      <c r="L28" s="158"/>
      <c r="M28" s="93"/>
      <c r="N28" s="93"/>
      <c r="O28" s="93"/>
      <c r="P28" s="47" t="s">
        <v>712</v>
      </c>
      <c r="Q28" s="43" t="s">
        <v>708</v>
      </c>
      <c r="R28" s="158"/>
      <c r="S28" s="93"/>
      <c r="T28" s="64">
        <v>579</v>
      </c>
      <c r="U28" s="225"/>
      <c r="V28" s="165"/>
      <c r="W28" s="167"/>
      <c r="X28" s="165"/>
      <c r="Y28" s="165"/>
    </row>
    <row r="29" spans="2:25" ht="87" customHeight="1" x14ac:dyDescent="0.2">
      <c r="B29" s="94">
        <v>1</v>
      </c>
      <c r="C29" s="94">
        <v>1</v>
      </c>
      <c r="D29" s="100" t="s">
        <v>422</v>
      </c>
      <c r="E29" s="96" t="s">
        <v>4300</v>
      </c>
      <c r="F29" s="139" t="s">
        <v>600</v>
      </c>
      <c r="G29" s="53"/>
      <c r="H29" s="118" t="s">
        <v>603</v>
      </c>
      <c r="I29" s="66"/>
      <c r="J29" s="53"/>
      <c r="K29" s="130" t="s">
        <v>4383</v>
      </c>
      <c r="L29" s="128" t="s">
        <v>423</v>
      </c>
      <c r="M29" s="100" t="s">
        <v>4429</v>
      </c>
      <c r="N29" s="107" t="s">
        <v>45</v>
      </c>
      <c r="O29" s="147" t="s">
        <v>608</v>
      </c>
      <c r="P29" s="17" t="s">
        <v>425</v>
      </c>
      <c r="Q29" s="9" t="s">
        <v>426</v>
      </c>
      <c r="R29" s="8" t="s">
        <v>424</v>
      </c>
      <c r="S29" s="145" t="s">
        <v>664</v>
      </c>
      <c r="T29" s="28">
        <v>57</v>
      </c>
      <c r="U29" s="228">
        <f>(T29/T30)</f>
        <v>6.4920273348519367E-2</v>
      </c>
      <c r="V29" s="165" t="s">
        <v>65</v>
      </c>
      <c r="W29" s="167" t="s">
        <v>614</v>
      </c>
      <c r="X29" s="48"/>
      <c r="Y29" s="49"/>
    </row>
    <row r="30" spans="2:25" ht="87" customHeight="1" x14ac:dyDescent="0.2">
      <c r="B30" s="95">
        <v>1</v>
      </c>
      <c r="C30" s="95">
        <v>1</v>
      </c>
      <c r="D30" s="101"/>
      <c r="E30" s="97"/>
      <c r="F30" s="139" t="s">
        <v>600</v>
      </c>
      <c r="G30" s="53"/>
      <c r="H30" s="119"/>
      <c r="I30" s="66"/>
      <c r="J30" s="53"/>
      <c r="K30" s="131"/>
      <c r="L30" s="129"/>
      <c r="M30" s="101"/>
      <c r="N30" s="109"/>
      <c r="O30" s="148"/>
      <c r="P30" s="17" t="s">
        <v>427</v>
      </c>
      <c r="Q30" s="9" t="s">
        <v>426</v>
      </c>
      <c r="R30" s="8" t="s">
        <v>424</v>
      </c>
      <c r="S30" s="146"/>
      <c r="T30" s="28">
        <f>559+319</f>
        <v>878</v>
      </c>
      <c r="U30" s="228"/>
      <c r="V30" s="165" t="s">
        <v>65</v>
      </c>
      <c r="W30" s="167" t="s">
        <v>614</v>
      </c>
      <c r="X30" s="48"/>
      <c r="Y30" s="49"/>
    </row>
    <row r="31" spans="2:25" ht="66" x14ac:dyDescent="0.2">
      <c r="B31" s="94">
        <v>1</v>
      </c>
      <c r="C31" s="94">
        <v>1</v>
      </c>
      <c r="D31" s="100" t="s">
        <v>4442</v>
      </c>
      <c r="E31" s="96" t="s">
        <v>4300</v>
      </c>
      <c r="F31" s="45" t="s">
        <v>600</v>
      </c>
      <c r="G31" s="53"/>
      <c r="H31" s="47" t="s">
        <v>3328</v>
      </c>
      <c r="I31" s="66"/>
      <c r="J31" s="53"/>
      <c r="K31" s="130" t="s">
        <v>4401</v>
      </c>
      <c r="L31" s="128" t="s">
        <v>524</v>
      </c>
      <c r="M31" s="87" t="s">
        <v>607</v>
      </c>
      <c r="N31" s="107" t="s">
        <v>45</v>
      </c>
      <c r="O31" s="147" t="s">
        <v>608</v>
      </c>
      <c r="P31" s="60" t="s">
        <v>4440</v>
      </c>
      <c r="Q31" s="11" t="s">
        <v>66</v>
      </c>
      <c r="R31" s="81" t="s">
        <v>525</v>
      </c>
      <c r="S31" s="56" t="s">
        <v>664</v>
      </c>
      <c r="T31" s="30">
        <v>1397015241.9000001</v>
      </c>
      <c r="U31" s="229">
        <f>T31/T32</f>
        <v>0.32034575244746727</v>
      </c>
      <c r="V31" s="165" t="s">
        <v>65</v>
      </c>
      <c r="W31" s="167" t="s">
        <v>614</v>
      </c>
      <c r="X31" s="48"/>
      <c r="Y31" s="49"/>
    </row>
    <row r="32" spans="2:25" ht="66" x14ac:dyDescent="0.2">
      <c r="B32" s="95">
        <v>1</v>
      </c>
      <c r="C32" s="95">
        <v>1</v>
      </c>
      <c r="D32" s="101"/>
      <c r="E32" s="97"/>
      <c r="F32" s="45" t="s">
        <v>600</v>
      </c>
      <c r="G32" s="53"/>
      <c r="H32" s="47" t="s">
        <v>3328</v>
      </c>
      <c r="I32" s="66"/>
      <c r="J32" s="53"/>
      <c r="K32" s="131" t="s">
        <v>4401</v>
      </c>
      <c r="L32" s="129"/>
      <c r="M32" s="89"/>
      <c r="N32" s="109"/>
      <c r="O32" s="148"/>
      <c r="P32" s="8" t="s">
        <v>4441</v>
      </c>
      <c r="Q32" s="11" t="s">
        <v>66</v>
      </c>
      <c r="R32" s="12" t="s">
        <v>525</v>
      </c>
      <c r="S32" s="56" t="s">
        <v>664</v>
      </c>
      <c r="T32" s="30">
        <v>4360960715.8100004</v>
      </c>
      <c r="U32" s="230"/>
      <c r="V32" s="165" t="s">
        <v>65</v>
      </c>
      <c r="W32" s="167" t="s">
        <v>614</v>
      </c>
      <c r="X32" s="48"/>
      <c r="Y32" s="49"/>
    </row>
    <row r="33" spans="1:520" ht="49.5" x14ac:dyDescent="0.2">
      <c r="B33" s="94">
        <v>1</v>
      </c>
      <c r="C33" s="94">
        <v>1</v>
      </c>
      <c r="D33" s="100" t="s">
        <v>4442</v>
      </c>
      <c r="E33" s="96" t="s">
        <v>4300</v>
      </c>
      <c r="F33" s="45" t="s">
        <v>600</v>
      </c>
      <c r="G33" s="53"/>
      <c r="H33" s="8" t="s">
        <v>3117</v>
      </c>
      <c r="I33" s="66"/>
      <c r="J33" s="53"/>
      <c r="K33" s="130" t="s">
        <v>4402</v>
      </c>
      <c r="L33" s="128" t="s">
        <v>526</v>
      </c>
      <c r="M33" s="87" t="s">
        <v>607</v>
      </c>
      <c r="N33" s="107" t="s">
        <v>523</v>
      </c>
      <c r="O33" s="147" t="s">
        <v>964</v>
      </c>
      <c r="P33" s="60" t="s">
        <v>522</v>
      </c>
      <c r="Q33" s="9" t="s">
        <v>523</v>
      </c>
      <c r="R33" s="8" t="s">
        <v>527</v>
      </c>
      <c r="S33" s="56" t="s">
        <v>4423</v>
      </c>
      <c r="T33" s="28">
        <v>6329</v>
      </c>
      <c r="U33" s="231">
        <f>T33/T34</f>
        <v>7.2749467798963643</v>
      </c>
      <c r="V33" s="165" t="s">
        <v>65</v>
      </c>
      <c r="W33" s="167" t="s">
        <v>614</v>
      </c>
      <c r="X33" s="48"/>
      <c r="Y33" s="49"/>
    </row>
    <row r="34" spans="1:520" ht="49.5" x14ac:dyDescent="0.2">
      <c r="B34" s="95">
        <v>1</v>
      </c>
      <c r="C34" s="95">
        <v>1</v>
      </c>
      <c r="D34" s="101" t="s">
        <v>276</v>
      </c>
      <c r="E34" s="97" t="s">
        <v>4300</v>
      </c>
      <c r="F34" s="19" t="s">
        <v>600</v>
      </c>
      <c r="G34" s="53"/>
      <c r="H34" s="8" t="s">
        <v>716</v>
      </c>
      <c r="I34" s="66"/>
      <c r="J34" s="53"/>
      <c r="K34" s="131" t="s">
        <v>4402</v>
      </c>
      <c r="L34" s="129" t="s">
        <v>526</v>
      </c>
      <c r="M34" s="89" t="s">
        <v>607</v>
      </c>
      <c r="N34" s="109" t="s">
        <v>523</v>
      </c>
      <c r="O34" s="148" t="s">
        <v>964</v>
      </c>
      <c r="P34" s="8" t="s">
        <v>78</v>
      </c>
      <c r="Q34" s="9" t="s">
        <v>79</v>
      </c>
      <c r="R34" s="8" t="s">
        <v>528</v>
      </c>
      <c r="S34" s="56" t="s">
        <v>4423</v>
      </c>
      <c r="T34" s="31">
        <f>(869972/1000)</f>
        <v>869.97199999999998</v>
      </c>
      <c r="U34" s="232"/>
      <c r="V34" s="165" t="s">
        <v>65</v>
      </c>
      <c r="W34" s="167" t="s">
        <v>614</v>
      </c>
      <c r="X34" s="48"/>
      <c r="Y34" s="49"/>
    </row>
    <row r="35" spans="1:520" s="10" customFormat="1" ht="82.5" x14ac:dyDescent="0.2">
      <c r="A35" s="84"/>
      <c r="B35" s="94">
        <v>1</v>
      </c>
      <c r="C35" s="94">
        <v>1</v>
      </c>
      <c r="D35" s="100" t="s">
        <v>276</v>
      </c>
      <c r="E35" s="96" t="s">
        <v>4300</v>
      </c>
      <c r="F35" s="19" t="s">
        <v>600</v>
      </c>
      <c r="G35" s="53"/>
      <c r="H35" s="158" t="s">
        <v>603</v>
      </c>
      <c r="I35" s="66"/>
      <c r="J35" s="53"/>
      <c r="K35" s="130" t="s">
        <v>4400</v>
      </c>
      <c r="L35" s="128" t="s">
        <v>516</v>
      </c>
      <c r="M35" s="87" t="s">
        <v>4429</v>
      </c>
      <c r="N35" s="107" t="s">
        <v>45</v>
      </c>
      <c r="O35" s="147" t="s">
        <v>608</v>
      </c>
      <c r="P35" s="8" t="s">
        <v>518</v>
      </c>
      <c r="Q35" s="11" t="s">
        <v>519</v>
      </c>
      <c r="R35" s="8" t="s">
        <v>517</v>
      </c>
      <c r="S35" s="56" t="s">
        <v>664</v>
      </c>
      <c r="T35" s="30" t="s">
        <v>28</v>
      </c>
      <c r="U35" s="233" t="s">
        <v>28</v>
      </c>
      <c r="V35" s="165" t="s">
        <v>65</v>
      </c>
      <c r="W35" s="167" t="s">
        <v>637</v>
      </c>
      <c r="X35" s="48"/>
      <c r="Y35" s="49"/>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row>
    <row r="36" spans="1:520" s="10" customFormat="1" ht="82.5" x14ac:dyDescent="0.2">
      <c r="A36" s="84"/>
      <c r="B36" s="95">
        <v>1</v>
      </c>
      <c r="C36" s="95">
        <v>1</v>
      </c>
      <c r="D36" s="101" t="s">
        <v>276</v>
      </c>
      <c r="E36" s="97" t="s">
        <v>4300</v>
      </c>
      <c r="F36" s="19" t="s">
        <v>600</v>
      </c>
      <c r="G36" s="53"/>
      <c r="H36" s="158" t="s">
        <v>603</v>
      </c>
      <c r="I36" s="66"/>
      <c r="J36" s="53"/>
      <c r="K36" s="131" t="s">
        <v>4400</v>
      </c>
      <c r="L36" s="129" t="s">
        <v>516</v>
      </c>
      <c r="M36" s="89" t="s">
        <v>4429</v>
      </c>
      <c r="N36" s="109" t="s">
        <v>45</v>
      </c>
      <c r="O36" s="148" t="s">
        <v>608</v>
      </c>
      <c r="P36" s="8" t="s">
        <v>520</v>
      </c>
      <c r="Q36" s="11" t="s">
        <v>519</v>
      </c>
      <c r="R36" s="8" t="s">
        <v>517</v>
      </c>
      <c r="S36" s="56" t="s">
        <v>664</v>
      </c>
      <c r="T36" s="30" t="s">
        <v>28</v>
      </c>
      <c r="U36" s="234"/>
      <c r="V36" s="165" t="s">
        <v>65</v>
      </c>
      <c r="W36" s="167" t="s">
        <v>637</v>
      </c>
      <c r="X36" s="48"/>
      <c r="Y36" s="49"/>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row>
    <row r="37" spans="1:520" ht="58.5" customHeight="1" x14ac:dyDescent="0.2">
      <c r="B37" s="94">
        <v>1</v>
      </c>
      <c r="C37" s="94">
        <v>2</v>
      </c>
      <c r="D37" s="93" t="s">
        <v>713</v>
      </c>
      <c r="E37" s="105" t="s">
        <v>4299</v>
      </c>
      <c r="F37" s="208" t="s">
        <v>598</v>
      </c>
      <c r="G37" s="209" t="s">
        <v>714</v>
      </c>
      <c r="H37" s="158" t="s">
        <v>716</v>
      </c>
      <c r="I37" s="158" t="s">
        <v>715</v>
      </c>
      <c r="J37" s="93" t="s">
        <v>717</v>
      </c>
      <c r="K37" s="158" t="s">
        <v>718</v>
      </c>
      <c r="L37" s="158" t="s">
        <v>719</v>
      </c>
      <c r="M37" s="93" t="s">
        <v>607</v>
      </c>
      <c r="N37" s="93" t="s">
        <v>45</v>
      </c>
      <c r="O37" s="93" t="s">
        <v>608</v>
      </c>
      <c r="P37" s="47" t="s">
        <v>720</v>
      </c>
      <c r="Q37" s="43" t="s">
        <v>721</v>
      </c>
      <c r="R37" s="158" t="s">
        <v>722</v>
      </c>
      <c r="S37" s="93" t="s">
        <v>612</v>
      </c>
      <c r="T37" s="64">
        <v>5</v>
      </c>
      <c r="U37" s="235">
        <f>+T37/T38</f>
        <v>0.5</v>
      </c>
      <c r="V37" s="165">
        <v>0</v>
      </c>
      <c r="W37" s="167" t="s">
        <v>614</v>
      </c>
      <c r="X37" s="165" t="s">
        <v>723</v>
      </c>
      <c r="Y37" s="165" t="s">
        <v>724</v>
      </c>
    </row>
    <row r="38" spans="1:520" ht="45.75" customHeight="1" x14ac:dyDescent="0.2">
      <c r="B38" s="95">
        <v>1</v>
      </c>
      <c r="C38" s="95">
        <v>2</v>
      </c>
      <c r="D38" s="93"/>
      <c r="E38" s="106"/>
      <c r="F38" s="208"/>
      <c r="G38" s="209"/>
      <c r="H38" s="158"/>
      <c r="I38" s="158"/>
      <c r="J38" s="93"/>
      <c r="K38" s="158"/>
      <c r="L38" s="158"/>
      <c r="M38" s="93"/>
      <c r="N38" s="93"/>
      <c r="O38" s="93"/>
      <c r="P38" s="47" t="s">
        <v>725</v>
      </c>
      <c r="Q38" s="43" t="s">
        <v>721</v>
      </c>
      <c r="R38" s="158"/>
      <c r="S38" s="93"/>
      <c r="T38" s="64">
        <v>10</v>
      </c>
      <c r="U38" s="235"/>
      <c r="V38" s="165"/>
      <c r="W38" s="167"/>
      <c r="X38" s="165"/>
      <c r="Y38" s="165"/>
    </row>
    <row r="39" spans="1:520" ht="90" customHeight="1" x14ac:dyDescent="0.2">
      <c r="B39" s="94">
        <v>1</v>
      </c>
      <c r="C39" s="94">
        <v>2</v>
      </c>
      <c r="D39" s="93" t="s">
        <v>713</v>
      </c>
      <c r="E39" s="105" t="s">
        <v>4299</v>
      </c>
      <c r="F39" s="208" t="s">
        <v>598</v>
      </c>
      <c r="G39" s="209" t="s">
        <v>726</v>
      </c>
      <c r="H39" s="158" t="s">
        <v>716</v>
      </c>
      <c r="I39" s="158" t="s">
        <v>727</v>
      </c>
      <c r="J39" s="93" t="s">
        <v>728</v>
      </c>
      <c r="K39" s="158" t="s">
        <v>729</v>
      </c>
      <c r="L39" s="158" t="s">
        <v>730</v>
      </c>
      <c r="M39" s="93" t="s">
        <v>607</v>
      </c>
      <c r="N39" s="93" t="s">
        <v>45</v>
      </c>
      <c r="O39" s="93" t="s">
        <v>608</v>
      </c>
      <c r="P39" s="47" t="s">
        <v>731</v>
      </c>
      <c r="Q39" s="43" t="s">
        <v>732</v>
      </c>
      <c r="R39" s="158" t="s">
        <v>4435</v>
      </c>
      <c r="S39" s="93" t="s">
        <v>612</v>
      </c>
      <c r="T39" s="64">
        <v>140</v>
      </c>
      <c r="U39" s="235">
        <f>+T39/T40</f>
        <v>0.93333333333333335</v>
      </c>
      <c r="V39" s="165">
        <v>0</v>
      </c>
      <c r="W39" s="167" t="s">
        <v>614</v>
      </c>
      <c r="X39" s="165" t="s">
        <v>733</v>
      </c>
      <c r="Y39" s="165" t="s">
        <v>734</v>
      </c>
    </row>
    <row r="40" spans="1:520" ht="90" customHeight="1" x14ac:dyDescent="0.2">
      <c r="B40" s="95">
        <v>1</v>
      </c>
      <c r="C40" s="95">
        <v>2</v>
      </c>
      <c r="D40" s="93"/>
      <c r="E40" s="106" t="s">
        <v>4299</v>
      </c>
      <c r="F40" s="208"/>
      <c r="G40" s="209"/>
      <c r="H40" s="158"/>
      <c r="I40" s="158"/>
      <c r="J40" s="93"/>
      <c r="K40" s="158"/>
      <c r="L40" s="158"/>
      <c r="M40" s="93"/>
      <c r="N40" s="93"/>
      <c r="O40" s="93"/>
      <c r="P40" s="47" t="s">
        <v>735</v>
      </c>
      <c r="Q40" s="43" t="s">
        <v>732</v>
      </c>
      <c r="R40" s="158"/>
      <c r="S40" s="93"/>
      <c r="T40" s="64">
        <v>150</v>
      </c>
      <c r="U40" s="235"/>
      <c r="V40" s="165"/>
      <c r="W40" s="167"/>
      <c r="X40" s="165"/>
      <c r="Y40" s="165"/>
    </row>
    <row r="41" spans="1:520" ht="66" customHeight="1" x14ac:dyDescent="0.2">
      <c r="B41" s="94">
        <v>1</v>
      </c>
      <c r="C41" s="94">
        <v>2</v>
      </c>
      <c r="D41" s="43" t="s">
        <v>713</v>
      </c>
      <c r="E41" s="105" t="s">
        <v>4299</v>
      </c>
      <c r="F41" s="208" t="s">
        <v>598</v>
      </c>
      <c r="G41" s="209" t="s">
        <v>736</v>
      </c>
      <c r="H41" s="158" t="s">
        <v>716</v>
      </c>
      <c r="I41" s="158" t="s">
        <v>737</v>
      </c>
      <c r="J41" s="93" t="s">
        <v>738</v>
      </c>
      <c r="K41" s="158" t="s">
        <v>739</v>
      </c>
      <c r="L41" s="158" t="s">
        <v>740</v>
      </c>
      <c r="M41" s="93" t="s">
        <v>607</v>
      </c>
      <c r="N41" s="93" t="s">
        <v>45</v>
      </c>
      <c r="O41" s="93" t="s">
        <v>608</v>
      </c>
      <c r="P41" s="47" t="s">
        <v>741</v>
      </c>
      <c r="Q41" s="43" t="s">
        <v>721</v>
      </c>
      <c r="R41" s="158" t="s">
        <v>742</v>
      </c>
      <c r="S41" s="93" t="s">
        <v>612</v>
      </c>
      <c r="T41" s="64">
        <v>0</v>
      </c>
      <c r="U41" s="235">
        <f>+T41/T42</f>
        <v>0</v>
      </c>
      <c r="V41" s="165">
        <v>0</v>
      </c>
      <c r="W41" s="167" t="s">
        <v>614</v>
      </c>
      <c r="X41" s="165" t="s">
        <v>723</v>
      </c>
      <c r="Y41" s="165" t="s">
        <v>743</v>
      </c>
    </row>
    <row r="42" spans="1:520" ht="66" customHeight="1" x14ac:dyDescent="0.2">
      <c r="B42" s="95">
        <v>1</v>
      </c>
      <c r="C42" s="95">
        <v>2</v>
      </c>
      <c r="D42" s="43" t="s">
        <v>713</v>
      </c>
      <c r="E42" s="106" t="s">
        <v>4299</v>
      </c>
      <c r="F42" s="208"/>
      <c r="G42" s="209"/>
      <c r="H42" s="158"/>
      <c r="I42" s="158"/>
      <c r="J42" s="93"/>
      <c r="K42" s="158"/>
      <c r="L42" s="158"/>
      <c r="M42" s="93"/>
      <c r="N42" s="93"/>
      <c r="O42" s="93"/>
      <c r="P42" s="47" t="s">
        <v>744</v>
      </c>
      <c r="Q42" s="43" t="s">
        <v>721</v>
      </c>
      <c r="R42" s="158"/>
      <c r="S42" s="93"/>
      <c r="T42" s="64">
        <v>3</v>
      </c>
      <c r="U42" s="235"/>
      <c r="V42" s="165"/>
      <c r="W42" s="167"/>
      <c r="X42" s="165"/>
      <c r="Y42" s="165"/>
    </row>
    <row r="43" spans="1:520" ht="52.5" customHeight="1" x14ac:dyDescent="0.2">
      <c r="B43" s="94">
        <v>1</v>
      </c>
      <c r="C43" s="94">
        <v>2</v>
      </c>
      <c r="D43" s="93" t="s">
        <v>713</v>
      </c>
      <c r="E43" s="105" t="s">
        <v>4299</v>
      </c>
      <c r="F43" s="208" t="s">
        <v>598</v>
      </c>
      <c r="G43" s="209" t="s">
        <v>745</v>
      </c>
      <c r="H43" s="158" t="s">
        <v>716</v>
      </c>
      <c r="I43" s="158" t="s">
        <v>746</v>
      </c>
      <c r="J43" s="93" t="s">
        <v>747</v>
      </c>
      <c r="K43" s="158" t="s">
        <v>748</v>
      </c>
      <c r="L43" s="158" t="s">
        <v>749</v>
      </c>
      <c r="M43" s="93" t="s">
        <v>607</v>
      </c>
      <c r="N43" s="93" t="s">
        <v>45</v>
      </c>
      <c r="O43" s="93" t="s">
        <v>608</v>
      </c>
      <c r="P43" s="47" t="s">
        <v>750</v>
      </c>
      <c r="Q43" s="43" t="s">
        <v>751</v>
      </c>
      <c r="R43" s="158" t="s">
        <v>752</v>
      </c>
      <c r="S43" s="93" t="s">
        <v>664</v>
      </c>
      <c r="T43" s="64">
        <v>140</v>
      </c>
      <c r="U43" s="235">
        <f>+T43/T44</f>
        <v>1</v>
      </c>
      <c r="V43" s="165">
        <v>0</v>
      </c>
      <c r="W43" s="167" t="s">
        <v>614</v>
      </c>
      <c r="X43" s="165" t="s">
        <v>753</v>
      </c>
      <c r="Y43" s="165" t="s">
        <v>754</v>
      </c>
    </row>
    <row r="44" spans="1:520" ht="52.5" customHeight="1" x14ac:dyDescent="0.2">
      <c r="B44" s="95">
        <v>1</v>
      </c>
      <c r="C44" s="95">
        <v>2</v>
      </c>
      <c r="D44" s="93"/>
      <c r="E44" s="106" t="s">
        <v>4299</v>
      </c>
      <c r="F44" s="208"/>
      <c r="G44" s="209"/>
      <c r="H44" s="158"/>
      <c r="I44" s="158"/>
      <c r="J44" s="93"/>
      <c r="K44" s="158"/>
      <c r="L44" s="158"/>
      <c r="M44" s="93"/>
      <c r="N44" s="93"/>
      <c r="O44" s="93"/>
      <c r="P44" s="47" t="s">
        <v>755</v>
      </c>
      <c r="Q44" s="43" t="s">
        <v>751</v>
      </c>
      <c r="R44" s="158"/>
      <c r="S44" s="93"/>
      <c r="T44" s="64">
        <v>140</v>
      </c>
      <c r="U44" s="235"/>
      <c r="V44" s="165"/>
      <c r="W44" s="167"/>
      <c r="X44" s="165"/>
      <c r="Y44" s="165"/>
    </row>
    <row r="45" spans="1:520" ht="57" customHeight="1" x14ac:dyDescent="0.2">
      <c r="B45" s="94">
        <v>1</v>
      </c>
      <c r="C45" s="94">
        <v>2</v>
      </c>
      <c r="D45" s="93" t="s">
        <v>713</v>
      </c>
      <c r="E45" s="105" t="s">
        <v>4299</v>
      </c>
      <c r="F45" s="208" t="s">
        <v>598</v>
      </c>
      <c r="G45" s="209" t="s">
        <v>756</v>
      </c>
      <c r="H45" s="158" t="s">
        <v>716</v>
      </c>
      <c r="I45" s="158" t="s">
        <v>757</v>
      </c>
      <c r="J45" s="93" t="s">
        <v>758</v>
      </c>
      <c r="K45" s="158" t="s">
        <v>759</v>
      </c>
      <c r="L45" s="158" t="s">
        <v>760</v>
      </c>
      <c r="M45" s="93" t="s">
        <v>607</v>
      </c>
      <c r="N45" s="93" t="s">
        <v>45</v>
      </c>
      <c r="O45" s="93" t="s">
        <v>608</v>
      </c>
      <c r="P45" s="47" t="s">
        <v>761</v>
      </c>
      <c r="Q45" s="43" t="s">
        <v>762</v>
      </c>
      <c r="R45" s="158" t="s">
        <v>763</v>
      </c>
      <c r="S45" s="93" t="s">
        <v>612</v>
      </c>
      <c r="T45" s="64">
        <v>200</v>
      </c>
      <c r="U45" s="235">
        <f>+T45/T46</f>
        <v>0.4</v>
      </c>
      <c r="V45" s="165">
        <v>0</v>
      </c>
      <c r="W45" s="167" t="s">
        <v>614</v>
      </c>
      <c r="X45" s="165" t="s">
        <v>764</v>
      </c>
      <c r="Y45" s="165" t="s">
        <v>765</v>
      </c>
    </row>
    <row r="46" spans="1:520" ht="57" customHeight="1" x14ac:dyDescent="0.2">
      <c r="B46" s="95">
        <v>1</v>
      </c>
      <c r="C46" s="95">
        <v>2</v>
      </c>
      <c r="D46" s="93"/>
      <c r="E46" s="106" t="s">
        <v>4299</v>
      </c>
      <c r="F46" s="208"/>
      <c r="G46" s="209"/>
      <c r="H46" s="158"/>
      <c r="I46" s="158"/>
      <c r="J46" s="93"/>
      <c r="K46" s="158"/>
      <c r="L46" s="158"/>
      <c r="M46" s="93"/>
      <c r="N46" s="93"/>
      <c r="O46" s="93"/>
      <c r="P46" s="47" t="s">
        <v>766</v>
      </c>
      <c r="Q46" s="43" t="s">
        <v>762</v>
      </c>
      <c r="R46" s="158"/>
      <c r="S46" s="93"/>
      <c r="T46" s="64">
        <v>500</v>
      </c>
      <c r="U46" s="235"/>
      <c r="V46" s="165"/>
      <c r="W46" s="167"/>
      <c r="X46" s="165"/>
      <c r="Y46" s="165"/>
    </row>
    <row r="47" spans="1:520" ht="53.25" customHeight="1" x14ac:dyDescent="0.2">
      <c r="B47" s="94">
        <v>1</v>
      </c>
      <c r="C47" s="94">
        <v>2</v>
      </c>
      <c r="D47" s="93" t="s">
        <v>713</v>
      </c>
      <c r="E47" s="105" t="s">
        <v>4299</v>
      </c>
      <c r="F47" s="208" t="s">
        <v>598</v>
      </c>
      <c r="G47" s="209" t="s">
        <v>767</v>
      </c>
      <c r="H47" s="158" t="s">
        <v>716</v>
      </c>
      <c r="I47" s="158" t="s">
        <v>768</v>
      </c>
      <c r="J47" s="93" t="s">
        <v>758</v>
      </c>
      <c r="K47" s="158" t="s">
        <v>769</v>
      </c>
      <c r="L47" s="158" t="s">
        <v>770</v>
      </c>
      <c r="M47" s="93" t="s">
        <v>607</v>
      </c>
      <c r="N47" s="93" t="s">
        <v>45</v>
      </c>
      <c r="O47" s="93" t="s">
        <v>608</v>
      </c>
      <c r="P47" s="47" t="s">
        <v>771</v>
      </c>
      <c r="Q47" s="43" t="s">
        <v>772</v>
      </c>
      <c r="R47" s="158" t="s">
        <v>773</v>
      </c>
      <c r="S47" s="93" t="s">
        <v>612</v>
      </c>
      <c r="T47" s="64">
        <v>160</v>
      </c>
      <c r="U47" s="235">
        <f>+T47/T48</f>
        <v>0.33333333333333331</v>
      </c>
      <c r="V47" s="165">
        <v>0</v>
      </c>
      <c r="W47" s="167" t="s">
        <v>614</v>
      </c>
      <c r="X47" s="165" t="s">
        <v>753</v>
      </c>
      <c r="Y47" s="165" t="s">
        <v>774</v>
      </c>
    </row>
    <row r="48" spans="1:520" ht="53.25" customHeight="1" x14ac:dyDescent="0.2">
      <c r="B48" s="95">
        <v>1</v>
      </c>
      <c r="C48" s="95">
        <v>2</v>
      </c>
      <c r="D48" s="93"/>
      <c r="E48" s="106" t="s">
        <v>4299</v>
      </c>
      <c r="F48" s="208"/>
      <c r="G48" s="209"/>
      <c r="H48" s="158"/>
      <c r="I48" s="158"/>
      <c r="J48" s="93"/>
      <c r="K48" s="158"/>
      <c r="L48" s="158"/>
      <c r="M48" s="93"/>
      <c r="N48" s="93"/>
      <c r="O48" s="93"/>
      <c r="P48" s="47" t="s">
        <v>775</v>
      </c>
      <c r="Q48" s="43" t="s">
        <v>772</v>
      </c>
      <c r="R48" s="158"/>
      <c r="S48" s="93"/>
      <c r="T48" s="64">
        <v>480</v>
      </c>
      <c r="U48" s="235"/>
      <c r="V48" s="165"/>
      <c r="W48" s="167"/>
      <c r="X48" s="165"/>
      <c r="Y48" s="165"/>
    </row>
    <row r="49" spans="2:25" ht="101.25" customHeight="1" x14ac:dyDescent="0.2">
      <c r="B49" s="94">
        <v>1</v>
      </c>
      <c r="C49" s="94">
        <v>2</v>
      </c>
      <c r="D49" s="93" t="s">
        <v>713</v>
      </c>
      <c r="E49" s="105" t="s">
        <v>4299</v>
      </c>
      <c r="F49" s="208" t="s">
        <v>598</v>
      </c>
      <c r="G49" s="209" t="s">
        <v>776</v>
      </c>
      <c r="H49" s="158" t="s">
        <v>716</v>
      </c>
      <c r="I49" s="158" t="s">
        <v>777</v>
      </c>
      <c r="J49" s="93" t="s">
        <v>778</v>
      </c>
      <c r="K49" s="158" t="s">
        <v>779</v>
      </c>
      <c r="L49" s="158" t="s">
        <v>780</v>
      </c>
      <c r="M49" s="93" t="s">
        <v>607</v>
      </c>
      <c r="N49" s="93" t="s">
        <v>45</v>
      </c>
      <c r="O49" s="93" t="s">
        <v>608</v>
      </c>
      <c r="P49" s="47" t="s">
        <v>781</v>
      </c>
      <c r="Q49" s="43" t="s">
        <v>782</v>
      </c>
      <c r="R49" s="158" t="s">
        <v>783</v>
      </c>
      <c r="S49" s="93" t="s">
        <v>612</v>
      </c>
      <c r="T49" s="64">
        <v>0</v>
      </c>
      <c r="U49" s="235">
        <f>+T49/T50</f>
        <v>0</v>
      </c>
      <c r="V49" s="165">
        <v>0</v>
      </c>
      <c r="W49" s="167" t="s">
        <v>614</v>
      </c>
      <c r="X49" s="165" t="s">
        <v>784</v>
      </c>
      <c r="Y49" s="165" t="s">
        <v>785</v>
      </c>
    </row>
    <row r="50" spans="2:25" ht="96" customHeight="1" x14ac:dyDescent="0.2">
      <c r="B50" s="95">
        <v>1</v>
      </c>
      <c r="C50" s="95">
        <v>2</v>
      </c>
      <c r="D50" s="93"/>
      <c r="E50" s="106" t="s">
        <v>4299</v>
      </c>
      <c r="F50" s="208"/>
      <c r="G50" s="209"/>
      <c r="H50" s="158"/>
      <c r="I50" s="158"/>
      <c r="J50" s="93"/>
      <c r="K50" s="158"/>
      <c r="L50" s="158"/>
      <c r="M50" s="93"/>
      <c r="N50" s="93"/>
      <c r="O50" s="93"/>
      <c r="P50" s="47" t="s">
        <v>786</v>
      </c>
      <c r="Q50" s="43" t="s">
        <v>782</v>
      </c>
      <c r="R50" s="158"/>
      <c r="S50" s="93"/>
      <c r="T50" s="64">
        <v>3</v>
      </c>
      <c r="U50" s="235"/>
      <c r="V50" s="165"/>
      <c r="W50" s="167"/>
      <c r="X50" s="165"/>
      <c r="Y50" s="165"/>
    </row>
    <row r="51" spans="2:25" ht="81" customHeight="1" x14ac:dyDescent="0.2">
      <c r="B51" s="94">
        <v>1</v>
      </c>
      <c r="C51" s="94">
        <v>2</v>
      </c>
      <c r="D51" s="93" t="s">
        <v>713</v>
      </c>
      <c r="E51" s="105" t="s">
        <v>4299</v>
      </c>
      <c r="F51" s="208" t="s">
        <v>598</v>
      </c>
      <c r="G51" s="209" t="s">
        <v>787</v>
      </c>
      <c r="H51" s="158" t="s">
        <v>716</v>
      </c>
      <c r="I51" s="158" t="s">
        <v>788</v>
      </c>
      <c r="J51" s="93" t="s">
        <v>693</v>
      </c>
      <c r="K51" s="158" t="s">
        <v>789</v>
      </c>
      <c r="L51" s="158" t="s">
        <v>790</v>
      </c>
      <c r="M51" s="93" t="s">
        <v>607</v>
      </c>
      <c r="N51" s="93" t="s">
        <v>45</v>
      </c>
      <c r="O51" s="93" t="s">
        <v>608</v>
      </c>
      <c r="P51" s="47" t="s">
        <v>791</v>
      </c>
      <c r="Q51" s="43" t="s">
        <v>751</v>
      </c>
      <c r="R51" s="158" t="s">
        <v>792</v>
      </c>
      <c r="S51" s="93" t="s">
        <v>612</v>
      </c>
      <c r="T51" s="64">
        <v>0</v>
      </c>
      <c r="U51" s="235">
        <v>0</v>
      </c>
      <c r="V51" s="165">
        <v>0</v>
      </c>
      <c r="W51" s="167" t="s">
        <v>614</v>
      </c>
      <c r="X51" s="48"/>
      <c r="Y51" s="48"/>
    </row>
    <row r="52" spans="2:25" ht="89.25" customHeight="1" x14ac:dyDescent="0.2">
      <c r="B52" s="95">
        <v>1</v>
      </c>
      <c r="C52" s="95">
        <v>2</v>
      </c>
      <c r="D52" s="93"/>
      <c r="E52" s="106" t="s">
        <v>4299</v>
      </c>
      <c r="F52" s="208"/>
      <c r="G52" s="209"/>
      <c r="H52" s="158"/>
      <c r="I52" s="158"/>
      <c r="J52" s="93"/>
      <c r="K52" s="158"/>
      <c r="L52" s="158"/>
      <c r="M52" s="93"/>
      <c r="N52" s="93"/>
      <c r="O52" s="93"/>
      <c r="P52" s="47" t="s">
        <v>793</v>
      </c>
      <c r="Q52" s="43" t="s">
        <v>751</v>
      </c>
      <c r="R52" s="158"/>
      <c r="S52" s="93"/>
      <c r="T52" s="64">
        <v>0</v>
      </c>
      <c r="U52" s="235"/>
      <c r="V52" s="165"/>
      <c r="W52" s="167"/>
      <c r="X52" s="48"/>
      <c r="Y52" s="48"/>
    </row>
    <row r="53" spans="2:25" ht="63.75" customHeight="1" x14ac:dyDescent="0.2">
      <c r="B53" s="94">
        <v>1</v>
      </c>
      <c r="C53" s="94">
        <v>2</v>
      </c>
      <c r="D53" s="93" t="s">
        <v>713</v>
      </c>
      <c r="E53" s="105" t="s">
        <v>4299</v>
      </c>
      <c r="F53" s="208" t="s">
        <v>598</v>
      </c>
      <c r="G53" s="209" t="s">
        <v>794</v>
      </c>
      <c r="H53" s="118" t="s">
        <v>716</v>
      </c>
      <c r="I53" s="158" t="s">
        <v>795</v>
      </c>
      <c r="J53" s="93" t="s">
        <v>758</v>
      </c>
      <c r="K53" s="158" t="s">
        <v>796</v>
      </c>
      <c r="L53" s="158" t="s">
        <v>797</v>
      </c>
      <c r="M53" s="93" t="s">
        <v>607</v>
      </c>
      <c r="N53" s="93" t="s">
        <v>45</v>
      </c>
      <c r="O53" s="93" t="s">
        <v>608</v>
      </c>
      <c r="P53" s="47" t="s">
        <v>798</v>
      </c>
      <c r="Q53" s="43" t="s">
        <v>708</v>
      </c>
      <c r="R53" s="158" t="s">
        <v>799</v>
      </c>
      <c r="S53" s="93" t="s">
        <v>612</v>
      </c>
      <c r="T53" s="64">
        <v>0</v>
      </c>
      <c r="U53" s="236">
        <v>0</v>
      </c>
      <c r="V53" s="165">
        <v>0</v>
      </c>
      <c r="W53" s="167" t="s">
        <v>614</v>
      </c>
      <c r="X53" s="165" t="s">
        <v>753</v>
      </c>
      <c r="Y53" s="165"/>
    </row>
    <row r="54" spans="2:25" ht="63.75" customHeight="1" x14ac:dyDescent="0.2">
      <c r="B54" s="95">
        <v>1</v>
      </c>
      <c r="C54" s="95">
        <v>2</v>
      </c>
      <c r="D54" s="93"/>
      <c r="E54" s="106" t="s">
        <v>4299</v>
      </c>
      <c r="F54" s="208"/>
      <c r="G54" s="209"/>
      <c r="H54" s="119"/>
      <c r="I54" s="158"/>
      <c r="J54" s="93"/>
      <c r="K54" s="158"/>
      <c r="L54" s="158"/>
      <c r="M54" s="93"/>
      <c r="N54" s="93"/>
      <c r="O54" s="93"/>
      <c r="P54" s="47" t="s">
        <v>800</v>
      </c>
      <c r="Q54" s="43" t="s">
        <v>708</v>
      </c>
      <c r="R54" s="158"/>
      <c r="S54" s="93"/>
      <c r="T54" s="64">
        <v>0</v>
      </c>
      <c r="U54" s="236"/>
      <c r="V54" s="165"/>
      <c r="W54" s="167"/>
      <c r="X54" s="165"/>
      <c r="Y54" s="165"/>
    </row>
    <row r="55" spans="2:25" ht="57" customHeight="1" x14ac:dyDescent="0.2">
      <c r="B55" s="94">
        <v>1</v>
      </c>
      <c r="C55" s="94">
        <v>2</v>
      </c>
      <c r="D55" s="93" t="s">
        <v>713</v>
      </c>
      <c r="E55" s="105" t="s">
        <v>4299</v>
      </c>
      <c r="F55" s="208" t="s">
        <v>598</v>
      </c>
      <c r="G55" s="209" t="s">
        <v>801</v>
      </c>
      <c r="H55" s="118" t="s">
        <v>716</v>
      </c>
      <c r="I55" s="158" t="s">
        <v>802</v>
      </c>
      <c r="J55" s="93" t="s">
        <v>758</v>
      </c>
      <c r="K55" s="158" t="s">
        <v>803</v>
      </c>
      <c r="L55" s="158" t="s">
        <v>804</v>
      </c>
      <c r="M55" s="93" t="s">
        <v>607</v>
      </c>
      <c r="N55" s="93" t="s">
        <v>45</v>
      </c>
      <c r="O55" s="93" t="s">
        <v>608</v>
      </c>
      <c r="P55" s="47" t="s">
        <v>805</v>
      </c>
      <c r="Q55" s="43" t="s">
        <v>806</v>
      </c>
      <c r="R55" s="158" t="s">
        <v>807</v>
      </c>
      <c r="S55" s="93" t="s">
        <v>612</v>
      </c>
      <c r="T55" s="64">
        <v>1</v>
      </c>
      <c r="U55" s="235">
        <f>+T55/T56</f>
        <v>0.33333333333333331</v>
      </c>
      <c r="V55" s="165">
        <v>0</v>
      </c>
      <c r="W55" s="167" t="s">
        <v>614</v>
      </c>
      <c r="X55" s="165" t="s">
        <v>808</v>
      </c>
      <c r="Y55" s="165" t="s">
        <v>809</v>
      </c>
    </row>
    <row r="56" spans="2:25" ht="57" customHeight="1" x14ac:dyDescent="0.2">
      <c r="B56" s="95">
        <v>1</v>
      </c>
      <c r="C56" s="95">
        <v>2</v>
      </c>
      <c r="D56" s="93"/>
      <c r="E56" s="106" t="s">
        <v>4299</v>
      </c>
      <c r="F56" s="208"/>
      <c r="G56" s="209"/>
      <c r="H56" s="119"/>
      <c r="I56" s="158"/>
      <c r="J56" s="93"/>
      <c r="K56" s="158"/>
      <c r="L56" s="158"/>
      <c r="M56" s="93"/>
      <c r="N56" s="93"/>
      <c r="O56" s="93"/>
      <c r="P56" s="47" t="s">
        <v>810</v>
      </c>
      <c r="Q56" s="43" t="s">
        <v>806</v>
      </c>
      <c r="R56" s="158"/>
      <c r="S56" s="93"/>
      <c r="T56" s="64">
        <v>3</v>
      </c>
      <c r="U56" s="235"/>
      <c r="V56" s="165"/>
      <c r="W56" s="167"/>
      <c r="X56" s="165"/>
      <c r="Y56" s="165"/>
    </row>
    <row r="57" spans="2:25" ht="57" customHeight="1" x14ac:dyDescent="0.2">
      <c r="B57" s="94">
        <v>1</v>
      </c>
      <c r="C57" s="94">
        <v>2</v>
      </c>
      <c r="D57" s="93" t="s">
        <v>713</v>
      </c>
      <c r="E57" s="105" t="s">
        <v>4299</v>
      </c>
      <c r="F57" s="208" t="s">
        <v>598</v>
      </c>
      <c r="G57" s="209" t="s">
        <v>811</v>
      </c>
      <c r="H57" s="118" t="s">
        <v>716</v>
      </c>
      <c r="I57" s="158" t="s">
        <v>812</v>
      </c>
      <c r="J57" s="93" t="s">
        <v>758</v>
      </c>
      <c r="K57" s="158" t="s">
        <v>813</v>
      </c>
      <c r="L57" s="158" t="s">
        <v>814</v>
      </c>
      <c r="M57" s="93" t="s">
        <v>607</v>
      </c>
      <c r="N57" s="93" t="s">
        <v>45</v>
      </c>
      <c r="O57" s="93" t="s">
        <v>608</v>
      </c>
      <c r="P57" s="47" t="s">
        <v>815</v>
      </c>
      <c r="Q57" s="43" t="s">
        <v>816</v>
      </c>
      <c r="R57" s="158" t="s">
        <v>817</v>
      </c>
      <c r="S57" s="93" t="s">
        <v>612</v>
      </c>
      <c r="T57" s="64">
        <v>15</v>
      </c>
      <c r="U57" s="235">
        <f>+T57/T58</f>
        <v>0.33333333333333331</v>
      </c>
      <c r="V57" s="165">
        <v>0</v>
      </c>
      <c r="W57" s="167" t="s">
        <v>614</v>
      </c>
      <c r="X57" s="165" t="s">
        <v>818</v>
      </c>
      <c r="Y57" s="165" t="s">
        <v>819</v>
      </c>
    </row>
    <row r="58" spans="2:25" ht="57" customHeight="1" x14ac:dyDescent="0.2">
      <c r="B58" s="95">
        <v>1</v>
      </c>
      <c r="C58" s="95">
        <v>2</v>
      </c>
      <c r="D58" s="93"/>
      <c r="E58" s="106" t="s">
        <v>4299</v>
      </c>
      <c r="F58" s="208"/>
      <c r="G58" s="209"/>
      <c r="H58" s="119"/>
      <c r="I58" s="158"/>
      <c r="J58" s="93"/>
      <c r="K58" s="158"/>
      <c r="L58" s="158"/>
      <c r="M58" s="93"/>
      <c r="N58" s="93"/>
      <c r="O58" s="93"/>
      <c r="P58" s="47" t="s">
        <v>820</v>
      </c>
      <c r="Q58" s="43" t="s">
        <v>816</v>
      </c>
      <c r="R58" s="158"/>
      <c r="S58" s="93"/>
      <c r="T58" s="64">
        <v>45</v>
      </c>
      <c r="U58" s="235"/>
      <c r="V58" s="165"/>
      <c r="W58" s="167"/>
      <c r="X58" s="165"/>
      <c r="Y58" s="165"/>
    </row>
    <row r="59" spans="2:25" ht="57" customHeight="1" x14ac:dyDescent="0.2">
      <c r="B59" s="94">
        <v>1</v>
      </c>
      <c r="C59" s="94">
        <v>2</v>
      </c>
      <c r="D59" s="93" t="s">
        <v>713</v>
      </c>
      <c r="E59" s="105" t="s">
        <v>4299</v>
      </c>
      <c r="F59" s="208" t="s">
        <v>598</v>
      </c>
      <c r="G59" s="209" t="s">
        <v>821</v>
      </c>
      <c r="H59" s="118" t="s">
        <v>716</v>
      </c>
      <c r="I59" s="158" t="s">
        <v>822</v>
      </c>
      <c r="J59" s="93" t="s">
        <v>758</v>
      </c>
      <c r="K59" s="158" t="s">
        <v>823</v>
      </c>
      <c r="L59" s="158" t="s">
        <v>824</v>
      </c>
      <c r="M59" s="93" t="s">
        <v>607</v>
      </c>
      <c r="N59" s="93" t="s">
        <v>558</v>
      </c>
      <c r="O59" s="93" t="s">
        <v>608</v>
      </c>
      <c r="P59" s="47" t="s">
        <v>825</v>
      </c>
      <c r="Q59" s="43" t="s">
        <v>558</v>
      </c>
      <c r="R59" s="158" t="s">
        <v>826</v>
      </c>
      <c r="S59" s="93" t="s">
        <v>612</v>
      </c>
      <c r="T59" s="64">
        <v>161</v>
      </c>
      <c r="U59" s="236">
        <f>+T59+T60</f>
        <v>644</v>
      </c>
      <c r="V59" s="165" t="s">
        <v>827</v>
      </c>
      <c r="W59" s="167" t="s">
        <v>614</v>
      </c>
      <c r="X59" s="165" t="s">
        <v>828</v>
      </c>
      <c r="Y59" s="165" t="s">
        <v>829</v>
      </c>
    </row>
    <row r="60" spans="2:25" ht="52.5" customHeight="1" x14ac:dyDescent="0.2">
      <c r="B60" s="95">
        <v>1</v>
      </c>
      <c r="C60" s="95">
        <v>2</v>
      </c>
      <c r="D60" s="93"/>
      <c r="E60" s="106" t="s">
        <v>4299</v>
      </c>
      <c r="F60" s="208"/>
      <c r="G60" s="209"/>
      <c r="H60" s="119"/>
      <c r="I60" s="158"/>
      <c r="J60" s="93"/>
      <c r="K60" s="158"/>
      <c r="L60" s="158"/>
      <c r="M60" s="93"/>
      <c r="N60" s="93"/>
      <c r="O60" s="93"/>
      <c r="P60" s="47" t="s">
        <v>830</v>
      </c>
      <c r="Q60" s="43" t="s">
        <v>558</v>
      </c>
      <c r="R60" s="158"/>
      <c r="S60" s="93"/>
      <c r="T60" s="64">
        <v>483</v>
      </c>
      <c r="U60" s="236"/>
      <c r="V60" s="165"/>
      <c r="W60" s="167"/>
      <c r="X60" s="165"/>
      <c r="Y60" s="165"/>
    </row>
    <row r="61" spans="2:25" ht="54" customHeight="1" x14ac:dyDescent="0.2">
      <c r="B61" s="94">
        <v>1</v>
      </c>
      <c r="C61" s="94">
        <v>2</v>
      </c>
      <c r="D61" s="93" t="s">
        <v>713</v>
      </c>
      <c r="E61" s="105" t="s">
        <v>4299</v>
      </c>
      <c r="F61" s="208" t="s">
        <v>598</v>
      </c>
      <c r="G61" s="209" t="s">
        <v>831</v>
      </c>
      <c r="H61" s="118" t="s">
        <v>716</v>
      </c>
      <c r="I61" s="158" t="s">
        <v>832</v>
      </c>
      <c r="J61" s="93" t="s">
        <v>758</v>
      </c>
      <c r="K61" s="158" t="s">
        <v>833</v>
      </c>
      <c r="L61" s="158" t="s">
        <v>834</v>
      </c>
      <c r="M61" s="93" t="s">
        <v>607</v>
      </c>
      <c r="N61" s="93" t="s">
        <v>45</v>
      </c>
      <c r="O61" s="93" t="s">
        <v>608</v>
      </c>
      <c r="P61" s="47" t="s">
        <v>835</v>
      </c>
      <c r="Q61" s="43" t="s">
        <v>467</v>
      </c>
      <c r="R61" s="158" t="s">
        <v>836</v>
      </c>
      <c r="S61" s="93" t="s">
        <v>612</v>
      </c>
      <c r="T61" s="64">
        <v>140</v>
      </c>
      <c r="U61" s="235">
        <f>+T61/T62</f>
        <v>0.46666666666666667</v>
      </c>
      <c r="V61" s="165">
        <v>0</v>
      </c>
      <c r="W61" s="167" t="s">
        <v>614</v>
      </c>
      <c r="X61" s="165" t="s">
        <v>837</v>
      </c>
      <c r="Y61" s="165" t="s">
        <v>838</v>
      </c>
    </row>
    <row r="62" spans="2:25" ht="58.5" customHeight="1" x14ac:dyDescent="0.2">
      <c r="B62" s="95">
        <v>1</v>
      </c>
      <c r="C62" s="95">
        <v>2</v>
      </c>
      <c r="D62" s="93"/>
      <c r="E62" s="106" t="s">
        <v>4299</v>
      </c>
      <c r="F62" s="208"/>
      <c r="G62" s="209"/>
      <c r="H62" s="119"/>
      <c r="I62" s="158"/>
      <c r="J62" s="93"/>
      <c r="K62" s="158"/>
      <c r="L62" s="158"/>
      <c r="M62" s="93"/>
      <c r="N62" s="93"/>
      <c r="O62" s="93"/>
      <c r="P62" s="47" t="s">
        <v>839</v>
      </c>
      <c r="Q62" s="43" t="s">
        <v>467</v>
      </c>
      <c r="R62" s="158"/>
      <c r="S62" s="93"/>
      <c r="T62" s="64">
        <v>300</v>
      </c>
      <c r="U62" s="235"/>
      <c r="V62" s="165"/>
      <c r="W62" s="167"/>
      <c r="X62" s="165"/>
      <c r="Y62" s="165"/>
    </row>
    <row r="63" spans="2:25" ht="66" customHeight="1" x14ac:dyDescent="0.2">
      <c r="B63" s="94">
        <v>1</v>
      </c>
      <c r="C63" s="94">
        <v>2</v>
      </c>
      <c r="D63" s="93" t="s">
        <v>713</v>
      </c>
      <c r="E63" s="105" t="s">
        <v>4299</v>
      </c>
      <c r="F63" s="208" t="s">
        <v>598</v>
      </c>
      <c r="G63" s="209" t="s">
        <v>840</v>
      </c>
      <c r="H63" s="118" t="s">
        <v>716</v>
      </c>
      <c r="I63" s="158" t="s">
        <v>841</v>
      </c>
      <c r="J63" s="93" t="s">
        <v>758</v>
      </c>
      <c r="K63" s="158" t="s">
        <v>842</v>
      </c>
      <c r="L63" s="158" t="s">
        <v>843</v>
      </c>
      <c r="M63" s="93" t="s">
        <v>607</v>
      </c>
      <c r="N63" s="93" t="s">
        <v>45</v>
      </c>
      <c r="O63" s="93" t="s">
        <v>608</v>
      </c>
      <c r="P63" s="47" t="s">
        <v>844</v>
      </c>
      <c r="Q63" s="43" t="s">
        <v>845</v>
      </c>
      <c r="R63" s="158" t="s">
        <v>846</v>
      </c>
      <c r="S63" s="93" t="s">
        <v>612</v>
      </c>
      <c r="T63" s="64">
        <v>0</v>
      </c>
      <c r="U63" s="235">
        <f>+T63/T64</f>
        <v>0</v>
      </c>
      <c r="V63" s="165">
        <v>0</v>
      </c>
      <c r="W63" s="167" t="s">
        <v>614</v>
      </c>
      <c r="X63" s="48" t="s">
        <v>847</v>
      </c>
      <c r="Y63" s="165" t="s">
        <v>848</v>
      </c>
    </row>
    <row r="64" spans="2:25" ht="65.25" customHeight="1" x14ac:dyDescent="0.2">
      <c r="B64" s="95">
        <v>1</v>
      </c>
      <c r="C64" s="95">
        <v>2</v>
      </c>
      <c r="D64" s="93"/>
      <c r="E64" s="106" t="s">
        <v>4299</v>
      </c>
      <c r="F64" s="208"/>
      <c r="G64" s="209"/>
      <c r="H64" s="119"/>
      <c r="I64" s="158"/>
      <c r="J64" s="93"/>
      <c r="K64" s="158"/>
      <c r="L64" s="158"/>
      <c r="M64" s="93"/>
      <c r="N64" s="93"/>
      <c r="O64" s="93"/>
      <c r="P64" s="47" t="s">
        <v>849</v>
      </c>
      <c r="Q64" s="43" t="s">
        <v>845</v>
      </c>
      <c r="R64" s="158"/>
      <c r="S64" s="93"/>
      <c r="T64" s="64">
        <v>100</v>
      </c>
      <c r="U64" s="235"/>
      <c r="V64" s="165"/>
      <c r="W64" s="167"/>
      <c r="X64" s="48" t="s">
        <v>847</v>
      </c>
      <c r="Y64" s="165"/>
    </row>
    <row r="65" spans="1:520" ht="59.25" customHeight="1" x14ac:dyDescent="0.2">
      <c r="B65" s="94">
        <v>1</v>
      </c>
      <c r="C65" s="94">
        <v>2</v>
      </c>
      <c r="D65" s="93" t="s">
        <v>713</v>
      </c>
      <c r="E65" s="105" t="s">
        <v>4299</v>
      </c>
      <c r="F65" s="208" t="s">
        <v>598</v>
      </c>
      <c r="G65" s="209" t="s">
        <v>850</v>
      </c>
      <c r="H65" s="118" t="s">
        <v>716</v>
      </c>
      <c r="I65" s="158" t="s">
        <v>851</v>
      </c>
      <c r="J65" s="93" t="s">
        <v>758</v>
      </c>
      <c r="K65" s="158" t="s">
        <v>852</v>
      </c>
      <c r="L65" s="158" t="s">
        <v>853</v>
      </c>
      <c r="M65" s="93" t="s">
        <v>607</v>
      </c>
      <c r="N65" s="93" t="s">
        <v>45</v>
      </c>
      <c r="O65" s="93" t="s">
        <v>608</v>
      </c>
      <c r="P65" s="47" t="s">
        <v>854</v>
      </c>
      <c r="Q65" s="43" t="s">
        <v>95</v>
      </c>
      <c r="R65" s="158" t="s">
        <v>855</v>
      </c>
      <c r="S65" s="93" t="s">
        <v>612</v>
      </c>
      <c r="T65" s="64">
        <v>200</v>
      </c>
      <c r="U65" s="235">
        <f>+T65/T66</f>
        <v>0.33333333333333331</v>
      </c>
      <c r="V65" s="165">
        <v>0</v>
      </c>
      <c r="W65" s="167" t="s">
        <v>614</v>
      </c>
      <c r="X65" s="48" t="s">
        <v>847</v>
      </c>
      <c r="Y65" s="165" t="s">
        <v>856</v>
      </c>
    </row>
    <row r="66" spans="1:520" ht="59.25" customHeight="1" x14ac:dyDescent="0.2">
      <c r="B66" s="95">
        <v>1</v>
      </c>
      <c r="C66" s="95">
        <v>2</v>
      </c>
      <c r="D66" s="93"/>
      <c r="E66" s="106" t="s">
        <v>4299</v>
      </c>
      <c r="F66" s="208"/>
      <c r="G66" s="209"/>
      <c r="H66" s="119"/>
      <c r="I66" s="158"/>
      <c r="J66" s="93"/>
      <c r="K66" s="158"/>
      <c r="L66" s="158"/>
      <c r="M66" s="93"/>
      <c r="N66" s="93"/>
      <c r="O66" s="93"/>
      <c r="P66" s="47" t="s">
        <v>857</v>
      </c>
      <c r="Q66" s="43" t="s">
        <v>858</v>
      </c>
      <c r="R66" s="158"/>
      <c r="S66" s="93"/>
      <c r="T66" s="64">
        <v>600</v>
      </c>
      <c r="U66" s="235"/>
      <c r="V66" s="165"/>
      <c r="W66" s="167"/>
      <c r="X66" s="48" t="s">
        <v>847</v>
      </c>
      <c r="Y66" s="165"/>
    </row>
    <row r="67" spans="1:520" ht="64.5" customHeight="1" x14ac:dyDescent="0.2">
      <c r="B67" s="94">
        <v>1</v>
      </c>
      <c r="C67" s="94">
        <v>2</v>
      </c>
      <c r="D67" s="93" t="s">
        <v>713</v>
      </c>
      <c r="E67" s="105" t="s">
        <v>4299</v>
      </c>
      <c r="F67" s="208" t="s">
        <v>598</v>
      </c>
      <c r="G67" s="209" t="s">
        <v>859</v>
      </c>
      <c r="H67" s="118" t="s">
        <v>861</v>
      </c>
      <c r="I67" s="158" t="s">
        <v>860</v>
      </c>
      <c r="J67" s="93" t="s">
        <v>862</v>
      </c>
      <c r="K67" s="158" t="s">
        <v>863</v>
      </c>
      <c r="L67" s="158" t="s">
        <v>864</v>
      </c>
      <c r="M67" s="93" t="s">
        <v>607</v>
      </c>
      <c r="N67" s="93" t="s">
        <v>45</v>
      </c>
      <c r="O67" s="93" t="s">
        <v>608</v>
      </c>
      <c r="P67" s="47" t="s">
        <v>865</v>
      </c>
      <c r="Q67" s="43" t="s">
        <v>772</v>
      </c>
      <c r="R67" s="158" t="s">
        <v>866</v>
      </c>
      <c r="S67" s="93" t="s">
        <v>612</v>
      </c>
      <c r="T67" s="64">
        <v>0</v>
      </c>
      <c r="U67" s="235">
        <f>+T67/T68</f>
        <v>0</v>
      </c>
      <c r="V67" s="165">
        <v>0</v>
      </c>
      <c r="W67" s="167" t="s">
        <v>614</v>
      </c>
      <c r="X67" s="48" t="s">
        <v>867</v>
      </c>
      <c r="Y67" s="165" t="s">
        <v>868</v>
      </c>
    </row>
    <row r="68" spans="1:520" ht="66" customHeight="1" x14ac:dyDescent="0.2">
      <c r="B68" s="95">
        <v>1</v>
      </c>
      <c r="C68" s="95">
        <v>2</v>
      </c>
      <c r="D68" s="93"/>
      <c r="E68" s="106" t="s">
        <v>4299</v>
      </c>
      <c r="F68" s="208"/>
      <c r="G68" s="209"/>
      <c r="H68" s="119"/>
      <c r="I68" s="158"/>
      <c r="J68" s="93"/>
      <c r="K68" s="158"/>
      <c r="L68" s="158"/>
      <c r="M68" s="93"/>
      <c r="N68" s="93"/>
      <c r="O68" s="93"/>
      <c r="P68" s="47" t="s">
        <v>869</v>
      </c>
      <c r="Q68" s="43" t="s">
        <v>772</v>
      </c>
      <c r="R68" s="158"/>
      <c r="S68" s="93"/>
      <c r="T68" s="64">
        <v>200</v>
      </c>
      <c r="U68" s="235"/>
      <c r="V68" s="165"/>
      <c r="W68" s="167"/>
      <c r="X68" s="48" t="s">
        <v>867</v>
      </c>
      <c r="Y68" s="165"/>
    </row>
    <row r="69" spans="1:520" s="10" customFormat="1" ht="148.5" x14ac:dyDescent="0.2">
      <c r="A69" s="26"/>
      <c r="B69" s="43">
        <v>1</v>
      </c>
      <c r="C69" s="43">
        <v>2</v>
      </c>
      <c r="D69" s="50" t="s">
        <v>554</v>
      </c>
      <c r="E69" s="65" t="s">
        <v>4300</v>
      </c>
      <c r="F69" s="19" t="s">
        <v>600</v>
      </c>
      <c r="G69" s="53"/>
      <c r="H69" s="47" t="s">
        <v>3328</v>
      </c>
      <c r="I69" s="66"/>
      <c r="J69" s="53"/>
      <c r="K69" s="125" t="s">
        <v>4409</v>
      </c>
      <c r="L69" s="156" t="s">
        <v>555</v>
      </c>
      <c r="M69" s="93" t="s">
        <v>607</v>
      </c>
      <c r="N69" s="93" t="s">
        <v>45</v>
      </c>
      <c r="O69" s="93" t="s">
        <v>964</v>
      </c>
      <c r="P69" s="47" t="s">
        <v>557</v>
      </c>
      <c r="Q69" s="11" t="s">
        <v>558</v>
      </c>
      <c r="R69" s="8" t="s">
        <v>556</v>
      </c>
      <c r="S69" s="93" t="s">
        <v>664</v>
      </c>
      <c r="T69" s="28">
        <v>161</v>
      </c>
      <c r="U69" s="238">
        <f>((T69-T70)/T69)</f>
        <v>-0.16149068322981366</v>
      </c>
      <c r="V69" s="165" t="s">
        <v>65</v>
      </c>
      <c r="W69" s="167" t="s">
        <v>614</v>
      </c>
      <c r="X69" s="48"/>
      <c r="Y69" s="49"/>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22"/>
      <c r="NH69" s="22"/>
      <c r="NI69" s="22"/>
      <c r="NJ69" s="22"/>
      <c r="NK69" s="22"/>
      <c r="NL69" s="22"/>
      <c r="NM69" s="22"/>
      <c r="NN69" s="22"/>
      <c r="NO69" s="22"/>
      <c r="NP69" s="22"/>
      <c r="NQ69" s="22"/>
      <c r="NR69" s="22"/>
      <c r="NS69" s="22"/>
      <c r="NT69" s="22"/>
      <c r="NU69" s="22"/>
      <c r="NV69" s="22"/>
      <c r="NW69" s="22"/>
      <c r="NX69" s="22"/>
      <c r="NY69" s="22"/>
      <c r="NZ69" s="22"/>
      <c r="OA69" s="22"/>
      <c r="OB69" s="22"/>
      <c r="OC69" s="22"/>
      <c r="OD69" s="22"/>
      <c r="OE69" s="22"/>
      <c r="OF69" s="22"/>
      <c r="OG69" s="22"/>
      <c r="OH69" s="22"/>
      <c r="OI69" s="22"/>
      <c r="OJ69" s="22"/>
      <c r="OK69" s="22"/>
      <c r="OL69" s="22"/>
      <c r="OM69" s="22"/>
      <c r="ON69" s="22"/>
      <c r="OO69" s="22"/>
      <c r="OP69" s="22"/>
      <c r="OQ69" s="22"/>
      <c r="OR69" s="22"/>
      <c r="OS69" s="22"/>
      <c r="OT69" s="22"/>
      <c r="OU69" s="22"/>
      <c r="OV69" s="22"/>
      <c r="OW69" s="22"/>
      <c r="OX69" s="22"/>
      <c r="OY69" s="22"/>
      <c r="OZ69" s="22"/>
      <c r="PA69" s="22"/>
      <c r="PB69" s="22"/>
      <c r="PC69" s="22"/>
      <c r="PD69" s="22"/>
      <c r="PE69" s="22"/>
      <c r="PF69" s="22"/>
      <c r="PG69" s="22"/>
      <c r="PH69" s="22"/>
      <c r="PI69" s="22"/>
      <c r="PJ69" s="22"/>
      <c r="PK69" s="22"/>
      <c r="PL69" s="22"/>
      <c r="PM69" s="22"/>
      <c r="PN69" s="22"/>
      <c r="PO69" s="22"/>
      <c r="PP69" s="22"/>
      <c r="PQ69" s="22"/>
      <c r="PR69" s="22"/>
      <c r="PS69" s="22"/>
      <c r="PT69" s="22"/>
      <c r="PU69" s="22"/>
      <c r="PV69" s="22"/>
      <c r="PW69" s="22"/>
      <c r="PX69" s="22"/>
      <c r="PY69" s="22"/>
      <c r="PZ69" s="22"/>
      <c r="QA69" s="22"/>
      <c r="QB69" s="22"/>
      <c r="QC69" s="22"/>
      <c r="QD69" s="22"/>
      <c r="QE69" s="22"/>
      <c r="QF69" s="22"/>
      <c r="QG69" s="22"/>
      <c r="QH69" s="22"/>
      <c r="QI69" s="22"/>
      <c r="QJ69" s="22"/>
      <c r="QK69" s="22"/>
      <c r="QL69" s="22"/>
      <c r="QM69" s="22"/>
      <c r="QN69" s="22"/>
      <c r="QO69" s="22"/>
      <c r="QP69" s="22"/>
      <c r="QQ69" s="22"/>
      <c r="QR69" s="22"/>
      <c r="QS69" s="22"/>
      <c r="QT69" s="22"/>
      <c r="QU69" s="22"/>
      <c r="QV69" s="22"/>
      <c r="QW69" s="22"/>
      <c r="QX69" s="22"/>
      <c r="QY69" s="22"/>
      <c r="QZ69" s="22"/>
      <c r="RA69" s="22"/>
      <c r="RB69" s="22"/>
      <c r="RC69" s="22"/>
      <c r="RD69" s="22"/>
      <c r="RE69" s="22"/>
      <c r="RF69" s="22"/>
      <c r="RG69" s="22"/>
      <c r="RH69" s="22"/>
      <c r="RI69" s="22"/>
      <c r="RJ69" s="22"/>
      <c r="RK69" s="22"/>
      <c r="RL69" s="22"/>
      <c r="RM69" s="22"/>
      <c r="RN69" s="22"/>
      <c r="RO69" s="22"/>
      <c r="RP69" s="22"/>
      <c r="RQ69" s="22"/>
      <c r="RR69" s="22"/>
      <c r="RS69" s="22"/>
      <c r="RT69" s="22"/>
      <c r="RU69" s="22"/>
      <c r="RV69" s="22"/>
      <c r="RW69" s="22"/>
      <c r="RX69" s="22"/>
      <c r="RY69" s="22"/>
      <c r="RZ69" s="22"/>
      <c r="SA69" s="22"/>
      <c r="SB69" s="22"/>
      <c r="SC69" s="22"/>
      <c r="SD69" s="22"/>
      <c r="SE69" s="22"/>
      <c r="SF69" s="22"/>
      <c r="SG69" s="22"/>
      <c r="SH69" s="22"/>
      <c r="SI69" s="22"/>
      <c r="SJ69" s="22"/>
      <c r="SK69" s="22"/>
      <c r="SL69" s="22"/>
      <c r="SM69" s="22"/>
      <c r="SN69" s="22"/>
      <c r="SO69" s="22"/>
      <c r="SP69" s="22"/>
      <c r="SQ69" s="22"/>
      <c r="SR69" s="22"/>
      <c r="SS69" s="22"/>
      <c r="ST69" s="22"/>
      <c r="SU69" s="22"/>
      <c r="SV69" s="22"/>
      <c r="SW69" s="22"/>
      <c r="SX69" s="22"/>
      <c r="SY69" s="22"/>
      <c r="SZ69" s="22"/>
    </row>
    <row r="70" spans="1:520" s="10" customFormat="1" ht="148.5" x14ac:dyDescent="0.2">
      <c r="A70" s="26"/>
      <c r="B70" s="43">
        <v>1</v>
      </c>
      <c r="C70" s="43">
        <v>2</v>
      </c>
      <c r="D70" s="50" t="s">
        <v>554</v>
      </c>
      <c r="E70" s="65" t="s">
        <v>4300</v>
      </c>
      <c r="F70" s="19" t="s">
        <v>600</v>
      </c>
      <c r="G70" s="53"/>
      <c r="H70" s="47" t="s">
        <v>3328</v>
      </c>
      <c r="I70" s="66"/>
      <c r="J70" s="53"/>
      <c r="K70" s="125"/>
      <c r="L70" s="156"/>
      <c r="M70" s="93" t="s">
        <v>607</v>
      </c>
      <c r="N70" s="93" t="s">
        <v>45</v>
      </c>
      <c r="O70" s="93" t="s">
        <v>964</v>
      </c>
      <c r="P70" s="47" t="s">
        <v>559</v>
      </c>
      <c r="Q70" s="11" t="s">
        <v>558</v>
      </c>
      <c r="R70" s="8" t="s">
        <v>556</v>
      </c>
      <c r="S70" s="93" t="s">
        <v>664</v>
      </c>
      <c r="T70" s="28">
        <v>187</v>
      </c>
      <c r="U70" s="238"/>
      <c r="V70" s="165" t="s">
        <v>65</v>
      </c>
      <c r="W70" s="167" t="s">
        <v>614</v>
      </c>
      <c r="X70" s="48"/>
      <c r="Y70" s="49"/>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22"/>
      <c r="NH70" s="22"/>
      <c r="NI70" s="22"/>
      <c r="NJ70" s="22"/>
      <c r="NK70" s="22"/>
      <c r="NL70" s="22"/>
      <c r="NM70" s="22"/>
      <c r="NN70" s="22"/>
      <c r="NO70" s="22"/>
      <c r="NP70" s="22"/>
      <c r="NQ70" s="22"/>
      <c r="NR70" s="22"/>
      <c r="NS70" s="22"/>
      <c r="NT70" s="22"/>
      <c r="NU70" s="22"/>
      <c r="NV70" s="22"/>
      <c r="NW70" s="22"/>
      <c r="NX70" s="22"/>
      <c r="NY70" s="22"/>
      <c r="NZ70" s="22"/>
      <c r="OA70" s="22"/>
      <c r="OB70" s="22"/>
      <c r="OC70" s="22"/>
      <c r="OD70" s="22"/>
      <c r="OE70" s="22"/>
      <c r="OF70" s="22"/>
      <c r="OG70" s="22"/>
      <c r="OH70" s="22"/>
      <c r="OI70" s="22"/>
      <c r="OJ70" s="22"/>
      <c r="OK70" s="22"/>
      <c r="OL70" s="22"/>
      <c r="OM70" s="22"/>
      <c r="ON70" s="22"/>
      <c r="OO70" s="22"/>
      <c r="OP70" s="22"/>
      <c r="OQ70" s="22"/>
      <c r="OR70" s="22"/>
      <c r="OS70" s="22"/>
      <c r="OT70" s="22"/>
      <c r="OU70" s="22"/>
      <c r="OV70" s="22"/>
      <c r="OW70" s="22"/>
      <c r="OX70" s="22"/>
      <c r="OY70" s="22"/>
      <c r="OZ70" s="22"/>
      <c r="PA70" s="22"/>
      <c r="PB70" s="22"/>
      <c r="PC70" s="22"/>
      <c r="PD70" s="22"/>
      <c r="PE70" s="22"/>
      <c r="PF70" s="22"/>
      <c r="PG70" s="22"/>
      <c r="PH70" s="22"/>
      <c r="PI70" s="22"/>
      <c r="PJ70" s="22"/>
      <c r="PK70" s="22"/>
      <c r="PL70" s="22"/>
      <c r="PM70" s="22"/>
      <c r="PN70" s="22"/>
      <c r="PO70" s="22"/>
      <c r="PP70" s="22"/>
      <c r="PQ70" s="22"/>
      <c r="PR70" s="22"/>
      <c r="PS70" s="22"/>
      <c r="PT70" s="22"/>
      <c r="PU70" s="22"/>
      <c r="PV70" s="22"/>
      <c r="PW70" s="22"/>
      <c r="PX70" s="22"/>
      <c r="PY70" s="22"/>
      <c r="PZ70" s="22"/>
      <c r="QA70" s="22"/>
      <c r="QB70" s="22"/>
      <c r="QC70" s="22"/>
      <c r="QD70" s="22"/>
      <c r="QE70" s="22"/>
      <c r="QF70" s="22"/>
      <c r="QG70" s="22"/>
      <c r="QH70" s="22"/>
      <c r="QI70" s="22"/>
      <c r="QJ70" s="22"/>
      <c r="QK70" s="22"/>
      <c r="QL70" s="22"/>
      <c r="QM70" s="22"/>
      <c r="QN70" s="22"/>
      <c r="QO70" s="22"/>
      <c r="QP70" s="22"/>
      <c r="QQ70" s="22"/>
      <c r="QR70" s="22"/>
      <c r="QS70" s="22"/>
      <c r="QT70" s="22"/>
      <c r="QU70" s="22"/>
      <c r="QV70" s="22"/>
      <c r="QW70" s="22"/>
      <c r="QX70" s="22"/>
      <c r="QY70" s="22"/>
      <c r="QZ70" s="22"/>
      <c r="RA70" s="22"/>
      <c r="RB70" s="22"/>
      <c r="RC70" s="22"/>
      <c r="RD70" s="22"/>
      <c r="RE70" s="22"/>
      <c r="RF70" s="22"/>
      <c r="RG70" s="22"/>
      <c r="RH70" s="22"/>
      <c r="RI70" s="22"/>
      <c r="RJ70" s="22"/>
      <c r="RK70" s="22"/>
      <c r="RL70" s="22"/>
      <c r="RM70" s="22"/>
      <c r="RN70" s="22"/>
      <c r="RO70" s="22"/>
      <c r="RP70" s="22"/>
      <c r="RQ70" s="22"/>
      <c r="RR70" s="22"/>
      <c r="RS70" s="22"/>
      <c r="RT70" s="22"/>
      <c r="RU70" s="22"/>
      <c r="RV70" s="22"/>
      <c r="RW70" s="22"/>
      <c r="RX70" s="22"/>
      <c r="RY70" s="22"/>
      <c r="RZ70" s="22"/>
      <c r="SA70" s="22"/>
      <c r="SB70" s="22"/>
      <c r="SC70" s="22"/>
      <c r="SD70" s="22"/>
      <c r="SE70" s="22"/>
      <c r="SF70" s="22"/>
      <c r="SG70" s="22"/>
      <c r="SH70" s="22"/>
      <c r="SI70" s="22"/>
      <c r="SJ70" s="22"/>
      <c r="SK70" s="22"/>
      <c r="SL70" s="22"/>
      <c r="SM70" s="22"/>
      <c r="SN70" s="22"/>
      <c r="SO70" s="22"/>
      <c r="SP70" s="22"/>
      <c r="SQ70" s="22"/>
      <c r="SR70" s="22"/>
      <c r="SS70" s="22"/>
      <c r="ST70" s="22"/>
      <c r="SU70" s="22"/>
      <c r="SV70" s="22"/>
      <c r="SW70" s="22"/>
      <c r="SX70" s="22"/>
      <c r="SY70" s="22"/>
      <c r="SZ70" s="22"/>
    </row>
    <row r="71" spans="1:520" ht="60" customHeight="1" x14ac:dyDescent="0.2">
      <c r="B71" s="94">
        <v>1</v>
      </c>
      <c r="C71" s="94">
        <v>3</v>
      </c>
      <c r="D71" s="93" t="s">
        <v>870</v>
      </c>
      <c r="E71" s="96" t="s">
        <v>4299</v>
      </c>
      <c r="F71" s="139" t="s">
        <v>600</v>
      </c>
      <c r="G71" s="93" t="s">
        <v>871</v>
      </c>
      <c r="H71" s="118" t="s">
        <v>873</v>
      </c>
      <c r="I71" s="158" t="s">
        <v>872</v>
      </c>
      <c r="J71" s="93" t="s">
        <v>874</v>
      </c>
      <c r="K71" s="158" t="s">
        <v>875</v>
      </c>
      <c r="L71" s="158" t="s">
        <v>876</v>
      </c>
      <c r="M71" s="93" t="s">
        <v>607</v>
      </c>
      <c r="N71" s="93" t="s">
        <v>45</v>
      </c>
      <c r="O71" s="93" t="s">
        <v>608</v>
      </c>
      <c r="P71" s="47" t="s">
        <v>877</v>
      </c>
      <c r="Q71" s="43" t="s">
        <v>878</v>
      </c>
      <c r="R71" s="158" t="s">
        <v>879</v>
      </c>
      <c r="S71" s="93" t="s">
        <v>612</v>
      </c>
      <c r="T71" s="64">
        <v>1</v>
      </c>
      <c r="U71" s="235">
        <f>+T71/T72</f>
        <v>0.33333333333333331</v>
      </c>
      <c r="V71" s="165">
        <v>0</v>
      </c>
      <c r="W71" s="167" t="s">
        <v>614</v>
      </c>
      <c r="X71" s="165" t="s">
        <v>880</v>
      </c>
      <c r="Y71" s="165" t="s">
        <v>881</v>
      </c>
    </row>
    <row r="72" spans="1:520" ht="60" customHeight="1" x14ac:dyDescent="0.2">
      <c r="B72" s="95"/>
      <c r="C72" s="95"/>
      <c r="D72" s="93"/>
      <c r="E72" s="97"/>
      <c r="F72" s="139"/>
      <c r="G72" s="93"/>
      <c r="H72" s="119"/>
      <c r="I72" s="158"/>
      <c r="J72" s="93"/>
      <c r="K72" s="158"/>
      <c r="L72" s="158"/>
      <c r="M72" s="93"/>
      <c r="N72" s="93"/>
      <c r="O72" s="93"/>
      <c r="P72" s="47" t="s">
        <v>882</v>
      </c>
      <c r="Q72" s="43" t="s">
        <v>878</v>
      </c>
      <c r="R72" s="158"/>
      <c r="S72" s="93"/>
      <c r="T72" s="64">
        <v>3</v>
      </c>
      <c r="U72" s="235"/>
      <c r="V72" s="165"/>
      <c r="W72" s="167"/>
      <c r="X72" s="165"/>
      <c r="Y72" s="165"/>
    </row>
    <row r="73" spans="1:520" ht="63" customHeight="1" x14ac:dyDescent="0.2">
      <c r="B73" s="94">
        <v>1</v>
      </c>
      <c r="C73" s="94">
        <v>3</v>
      </c>
      <c r="D73" s="93" t="s">
        <v>870</v>
      </c>
      <c r="E73" s="65" t="s">
        <v>4299</v>
      </c>
      <c r="F73" s="139" t="s">
        <v>600</v>
      </c>
      <c r="G73" s="93" t="s">
        <v>883</v>
      </c>
      <c r="H73" s="118" t="s">
        <v>873</v>
      </c>
      <c r="I73" s="158" t="s">
        <v>884</v>
      </c>
      <c r="J73" s="93" t="s">
        <v>885</v>
      </c>
      <c r="K73" s="158" t="s">
        <v>886</v>
      </c>
      <c r="L73" s="158" t="s">
        <v>887</v>
      </c>
      <c r="M73" s="93" t="s">
        <v>607</v>
      </c>
      <c r="N73" s="93" t="s">
        <v>45</v>
      </c>
      <c r="O73" s="93" t="s">
        <v>608</v>
      </c>
      <c r="P73" s="47" t="s">
        <v>888</v>
      </c>
      <c r="Q73" s="43" t="s">
        <v>697</v>
      </c>
      <c r="R73" s="158" t="s">
        <v>889</v>
      </c>
      <c r="S73" s="93" t="s">
        <v>612</v>
      </c>
      <c r="T73" s="64">
        <v>1</v>
      </c>
      <c r="U73" s="235">
        <f>+T73/T74</f>
        <v>0.2</v>
      </c>
      <c r="V73" s="165">
        <v>0</v>
      </c>
      <c r="W73" s="167" t="s">
        <v>614</v>
      </c>
      <c r="X73" s="165" t="s">
        <v>890</v>
      </c>
      <c r="Y73" s="167" t="s">
        <v>891</v>
      </c>
    </row>
    <row r="74" spans="1:520" ht="57.75" customHeight="1" x14ac:dyDescent="0.2">
      <c r="B74" s="95">
        <v>1</v>
      </c>
      <c r="C74" s="95">
        <v>3</v>
      </c>
      <c r="D74" s="93"/>
      <c r="E74" s="65" t="s">
        <v>4299</v>
      </c>
      <c r="F74" s="139"/>
      <c r="G74" s="93"/>
      <c r="H74" s="119"/>
      <c r="I74" s="158"/>
      <c r="J74" s="93"/>
      <c r="K74" s="158"/>
      <c r="L74" s="158"/>
      <c r="M74" s="93"/>
      <c r="N74" s="93"/>
      <c r="O74" s="93"/>
      <c r="P74" s="47" t="s">
        <v>892</v>
      </c>
      <c r="Q74" s="43" t="s">
        <v>697</v>
      </c>
      <c r="R74" s="158"/>
      <c r="S74" s="93"/>
      <c r="T74" s="64">
        <v>5</v>
      </c>
      <c r="U74" s="235"/>
      <c r="V74" s="165"/>
      <c r="W74" s="167"/>
      <c r="X74" s="165"/>
      <c r="Y74" s="167"/>
    </row>
    <row r="75" spans="1:520" ht="82.5" customHeight="1" x14ac:dyDescent="0.2">
      <c r="B75" s="94">
        <v>1</v>
      </c>
      <c r="C75" s="94">
        <v>3</v>
      </c>
      <c r="D75" s="93" t="s">
        <v>870</v>
      </c>
      <c r="E75" s="96" t="s">
        <v>4299</v>
      </c>
      <c r="F75" s="139" t="s">
        <v>600</v>
      </c>
      <c r="G75" s="93" t="s">
        <v>893</v>
      </c>
      <c r="H75" s="118" t="s">
        <v>873</v>
      </c>
      <c r="I75" s="158" t="s">
        <v>894</v>
      </c>
      <c r="J75" s="93" t="s">
        <v>186</v>
      </c>
      <c r="K75" s="158" t="s">
        <v>895</v>
      </c>
      <c r="L75" s="158" t="s">
        <v>896</v>
      </c>
      <c r="M75" s="93" t="s">
        <v>607</v>
      </c>
      <c r="N75" s="93" t="s">
        <v>45</v>
      </c>
      <c r="O75" s="93" t="s">
        <v>608</v>
      </c>
      <c r="P75" s="47" t="s">
        <v>897</v>
      </c>
      <c r="Q75" s="43" t="s">
        <v>898</v>
      </c>
      <c r="R75" s="158" t="s">
        <v>899</v>
      </c>
      <c r="S75" s="93" t="s">
        <v>664</v>
      </c>
      <c r="T75" s="64" t="s">
        <v>28</v>
      </c>
      <c r="U75" s="235">
        <v>0</v>
      </c>
      <c r="V75" s="165">
        <v>0</v>
      </c>
      <c r="W75" s="167" t="s">
        <v>637</v>
      </c>
      <c r="X75" s="165" t="s">
        <v>900</v>
      </c>
      <c r="Y75" s="165" t="s">
        <v>901</v>
      </c>
    </row>
    <row r="76" spans="1:520" ht="68.25" customHeight="1" x14ac:dyDescent="0.2">
      <c r="B76" s="95">
        <v>1</v>
      </c>
      <c r="C76" s="95">
        <v>3</v>
      </c>
      <c r="D76" s="93"/>
      <c r="E76" s="97" t="s">
        <v>4299</v>
      </c>
      <c r="F76" s="139"/>
      <c r="G76" s="93"/>
      <c r="H76" s="119"/>
      <c r="I76" s="158"/>
      <c r="J76" s="93"/>
      <c r="K76" s="158"/>
      <c r="L76" s="158"/>
      <c r="M76" s="93"/>
      <c r="N76" s="93"/>
      <c r="O76" s="93"/>
      <c r="P76" s="47" t="s">
        <v>902</v>
      </c>
      <c r="Q76" s="43" t="s">
        <v>898</v>
      </c>
      <c r="R76" s="158"/>
      <c r="S76" s="93"/>
      <c r="T76" s="64">
        <v>1594</v>
      </c>
      <c r="U76" s="235"/>
      <c r="V76" s="165"/>
      <c r="W76" s="167"/>
      <c r="X76" s="165"/>
      <c r="Y76" s="165"/>
    </row>
    <row r="77" spans="1:520" ht="57" customHeight="1" x14ac:dyDescent="0.2">
      <c r="B77" s="94">
        <v>1</v>
      </c>
      <c r="C77" s="94">
        <v>3</v>
      </c>
      <c r="D77" s="93" t="s">
        <v>870</v>
      </c>
      <c r="E77" s="96" t="s">
        <v>4299</v>
      </c>
      <c r="F77" s="139" t="s">
        <v>600</v>
      </c>
      <c r="G77" s="93" t="s">
        <v>903</v>
      </c>
      <c r="H77" s="118" t="s">
        <v>603</v>
      </c>
      <c r="I77" s="158" t="s">
        <v>904</v>
      </c>
      <c r="J77" s="93" t="s">
        <v>905</v>
      </c>
      <c r="K77" s="158" t="s">
        <v>906</v>
      </c>
      <c r="L77" s="158" t="s">
        <v>907</v>
      </c>
      <c r="M77" s="93" t="s">
        <v>607</v>
      </c>
      <c r="N77" s="93" t="s">
        <v>45</v>
      </c>
      <c r="O77" s="93" t="s">
        <v>608</v>
      </c>
      <c r="P77" s="47" t="s">
        <v>908</v>
      </c>
      <c r="Q77" s="43" t="s">
        <v>909</v>
      </c>
      <c r="R77" s="158" t="s">
        <v>910</v>
      </c>
      <c r="S77" s="93" t="s">
        <v>612</v>
      </c>
      <c r="T77" s="64">
        <v>0</v>
      </c>
      <c r="U77" s="236">
        <v>0</v>
      </c>
      <c r="V77" s="165">
        <v>3</v>
      </c>
      <c r="W77" s="167" t="s">
        <v>614</v>
      </c>
      <c r="X77" s="165" t="s">
        <v>911</v>
      </c>
      <c r="Y77" s="165" t="s">
        <v>912</v>
      </c>
    </row>
    <row r="78" spans="1:520" ht="57" customHeight="1" x14ac:dyDescent="0.2">
      <c r="B78" s="95">
        <v>1</v>
      </c>
      <c r="C78" s="95">
        <v>3</v>
      </c>
      <c r="D78" s="93"/>
      <c r="E78" s="97" t="s">
        <v>4299</v>
      </c>
      <c r="F78" s="139"/>
      <c r="G78" s="93"/>
      <c r="H78" s="119"/>
      <c r="I78" s="158"/>
      <c r="J78" s="93"/>
      <c r="K78" s="158"/>
      <c r="L78" s="158"/>
      <c r="M78" s="93"/>
      <c r="N78" s="93"/>
      <c r="O78" s="93"/>
      <c r="P78" s="47" t="s">
        <v>913</v>
      </c>
      <c r="Q78" s="43" t="s">
        <v>909</v>
      </c>
      <c r="R78" s="158"/>
      <c r="S78" s="93"/>
      <c r="T78" s="64">
        <v>0</v>
      </c>
      <c r="U78" s="236"/>
      <c r="V78" s="165"/>
      <c r="W78" s="167"/>
      <c r="X78" s="165"/>
      <c r="Y78" s="165"/>
    </row>
    <row r="79" spans="1:520" ht="54.75" customHeight="1" x14ac:dyDescent="0.2">
      <c r="B79" s="94">
        <v>1</v>
      </c>
      <c r="C79" s="94">
        <v>3</v>
      </c>
      <c r="D79" s="93" t="s">
        <v>870</v>
      </c>
      <c r="E79" s="96" t="s">
        <v>4299</v>
      </c>
      <c r="F79" s="139" t="s">
        <v>600</v>
      </c>
      <c r="G79" s="93" t="s">
        <v>914</v>
      </c>
      <c r="H79" s="118" t="s">
        <v>603</v>
      </c>
      <c r="I79" s="158" t="s">
        <v>915</v>
      </c>
      <c r="J79" s="93" t="s">
        <v>758</v>
      </c>
      <c r="K79" s="158" t="s">
        <v>916</v>
      </c>
      <c r="L79" s="158" t="s">
        <v>917</v>
      </c>
      <c r="M79" s="93" t="s">
        <v>607</v>
      </c>
      <c r="N79" s="93" t="s">
        <v>45</v>
      </c>
      <c r="O79" s="93" t="s">
        <v>608</v>
      </c>
      <c r="P79" s="47" t="s">
        <v>918</v>
      </c>
      <c r="Q79" s="43" t="s">
        <v>163</v>
      </c>
      <c r="R79" s="158" t="s">
        <v>919</v>
      </c>
      <c r="S79" s="93" t="s">
        <v>664</v>
      </c>
      <c r="T79" s="67">
        <v>35861.71</v>
      </c>
      <c r="U79" s="239">
        <v>0.5</v>
      </c>
      <c r="V79" s="165" t="s">
        <v>920</v>
      </c>
      <c r="W79" s="167" t="s">
        <v>637</v>
      </c>
      <c r="X79" s="165" t="s">
        <v>921</v>
      </c>
      <c r="Y79" s="165" t="s">
        <v>922</v>
      </c>
    </row>
    <row r="80" spans="1:520" ht="54.75" customHeight="1" x14ac:dyDescent="0.2">
      <c r="B80" s="95">
        <v>1</v>
      </c>
      <c r="C80" s="95">
        <v>3</v>
      </c>
      <c r="D80" s="93"/>
      <c r="E80" s="97" t="s">
        <v>4299</v>
      </c>
      <c r="F80" s="139" t="s">
        <v>600</v>
      </c>
      <c r="G80" s="93"/>
      <c r="H80" s="119"/>
      <c r="I80" s="158"/>
      <c r="J80" s="93"/>
      <c r="K80" s="158"/>
      <c r="L80" s="158"/>
      <c r="M80" s="93"/>
      <c r="N80" s="93"/>
      <c r="O80" s="93"/>
      <c r="P80" s="47" t="s">
        <v>923</v>
      </c>
      <c r="Q80" s="43" t="s">
        <v>163</v>
      </c>
      <c r="R80" s="158"/>
      <c r="S80" s="93"/>
      <c r="T80" s="67">
        <v>33474.550000000003</v>
      </c>
      <c r="U80" s="239"/>
      <c r="V80" s="165"/>
      <c r="W80" s="167"/>
      <c r="X80" s="165"/>
      <c r="Y80" s="165"/>
    </row>
    <row r="81" spans="2:25" ht="63.75" customHeight="1" x14ac:dyDescent="0.2">
      <c r="B81" s="94">
        <v>1</v>
      </c>
      <c r="C81" s="94">
        <v>3</v>
      </c>
      <c r="D81" s="93" t="s">
        <v>870</v>
      </c>
      <c r="E81" s="96" t="s">
        <v>4299</v>
      </c>
      <c r="F81" s="139" t="s">
        <v>600</v>
      </c>
      <c r="G81" s="93" t="s">
        <v>924</v>
      </c>
      <c r="H81" s="118" t="s">
        <v>873</v>
      </c>
      <c r="I81" s="158" t="s">
        <v>925</v>
      </c>
      <c r="J81" s="93" t="s">
        <v>758</v>
      </c>
      <c r="K81" s="158" t="s">
        <v>926</v>
      </c>
      <c r="L81" s="158" t="s">
        <v>927</v>
      </c>
      <c r="M81" s="93" t="s">
        <v>607</v>
      </c>
      <c r="N81" s="93" t="s">
        <v>45</v>
      </c>
      <c r="O81" s="93" t="s">
        <v>608</v>
      </c>
      <c r="P81" s="47" t="s">
        <v>928</v>
      </c>
      <c r="Q81" s="43" t="s">
        <v>929</v>
      </c>
      <c r="R81" s="158" t="s">
        <v>930</v>
      </c>
      <c r="S81" s="93" t="s">
        <v>612</v>
      </c>
      <c r="T81" s="64">
        <v>44</v>
      </c>
      <c r="U81" s="235">
        <f>+T81/T82</f>
        <v>0.38596491228070173</v>
      </c>
      <c r="V81" s="170">
        <v>0.95</v>
      </c>
      <c r="W81" s="167" t="s">
        <v>614</v>
      </c>
      <c r="X81" s="165" t="s">
        <v>931</v>
      </c>
      <c r="Y81" s="165" t="s">
        <v>932</v>
      </c>
    </row>
    <row r="82" spans="2:25" ht="62.25" customHeight="1" x14ac:dyDescent="0.2">
      <c r="B82" s="95">
        <v>1</v>
      </c>
      <c r="C82" s="95">
        <v>3</v>
      </c>
      <c r="D82" s="93"/>
      <c r="E82" s="97" t="s">
        <v>4299</v>
      </c>
      <c r="F82" s="139"/>
      <c r="G82" s="93"/>
      <c r="H82" s="119"/>
      <c r="I82" s="158"/>
      <c r="J82" s="93"/>
      <c r="K82" s="158"/>
      <c r="L82" s="158"/>
      <c r="M82" s="93"/>
      <c r="N82" s="93"/>
      <c r="O82" s="93"/>
      <c r="P82" s="47" t="s">
        <v>933</v>
      </c>
      <c r="Q82" s="43" t="s">
        <v>929</v>
      </c>
      <c r="R82" s="158"/>
      <c r="S82" s="93"/>
      <c r="T82" s="64">
        <v>114</v>
      </c>
      <c r="U82" s="235"/>
      <c r="V82" s="170"/>
      <c r="W82" s="167"/>
      <c r="X82" s="165"/>
      <c r="Y82" s="165"/>
    </row>
    <row r="83" spans="2:25" ht="62.25" customHeight="1" x14ac:dyDescent="0.2">
      <c r="B83" s="94">
        <v>1</v>
      </c>
      <c r="C83" s="94">
        <v>3</v>
      </c>
      <c r="D83" s="93" t="s">
        <v>870</v>
      </c>
      <c r="E83" s="96" t="s">
        <v>4299</v>
      </c>
      <c r="F83" s="139" t="s">
        <v>600</v>
      </c>
      <c r="G83" s="93" t="s">
        <v>934</v>
      </c>
      <c r="H83" s="118" t="s">
        <v>873</v>
      </c>
      <c r="I83" s="158" t="s">
        <v>935</v>
      </c>
      <c r="J83" s="93" t="s">
        <v>936</v>
      </c>
      <c r="K83" s="158" t="s">
        <v>937</v>
      </c>
      <c r="L83" s="158" t="s">
        <v>938</v>
      </c>
      <c r="M83" s="93" t="s">
        <v>607</v>
      </c>
      <c r="N83" s="93" t="s">
        <v>45</v>
      </c>
      <c r="O83" s="93" t="s">
        <v>608</v>
      </c>
      <c r="P83" s="47" t="s">
        <v>939</v>
      </c>
      <c r="Q83" s="43" t="s">
        <v>929</v>
      </c>
      <c r="R83" s="158" t="s">
        <v>940</v>
      </c>
      <c r="S83" s="93" t="s">
        <v>612</v>
      </c>
      <c r="T83" s="64">
        <v>0</v>
      </c>
      <c r="U83" s="235">
        <v>0</v>
      </c>
      <c r="V83" s="170">
        <v>0</v>
      </c>
      <c r="W83" s="167" t="s">
        <v>614</v>
      </c>
      <c r="X83" s="165" t="s">
        <v>931</v>
      </c>
      <c r="Y83" s="165" t="s">
        <v>932</v>
      </c>
    </row>
    <row r="84" spans="2:25" ht="62.25" customHeight="1" x14ac:dyDescent="0.2">
      <c r="B84" s="95">
        <v>1</v>
      </c>
      <c r="C84" s="95">
        <v>3</v>
      </c>
      <c r="D84" s="93"/>
      <c r="E84" s="97" t="s">
        <v>4299</v>
      </c>
      <c r="F84" s="139"/>
      <c r="G84" s="93"/>
      <c r="H84" s="119"/>
      <c r="I84" s="158"/>
      <c r="J84" s="93"/>
      <c r="K84" s="158"/>
      <c r="L84" s="158"/>
      <c r="M84" s="93"/>
      <c r="N84" s="93"/>
      <c r="O84" s="93"/>
      <c r="P84" s="47" t="s">
        <v>941</v>
      </c>
      <c r="Q84" s="43" t="s">
        <v>929</v>
      </c>
      <c r="R84" s="158"/>
      <c r="S84" s="93"/>
      <c r="T84" s="64">
        <v>0</v>
      </c>
      <c r="U84" s="235"/>
      <c r="V84" s="170"/>
      <c r="W84" s="167"/>
      <c r="X84" s="165"/>
      <c r="Y84" s="165"/>
    </row>
    <row r="85" spans="2:25" ht="56.25" customHeight="1" x14ac:dyDescent="0.2">
      <c r="B85" s="94">
        <v>1</v>
      </c>
      <c r="C85" s="94">
        <v>3</v>
      </c>
      <c r="D85" s="93" t="s">
        <v>870</v>
      </c>
      <c r="E85" s="96" t="s">
        <v>4299</v>
      </c>
      <c r="F85" s="139" t="s">
        <v>600</v>
      </c>
      <c r="G85" s="93" t="s">
        <v>942</v>
      </c>
      <c r="H85" s="118" t="s">
        <v>873</v>
      </c>
      <c r="I85" s="158" t="s">
        <v>943</v>
      </c>
      <c r="J85" s="93" t="s">
        <v>758</v>
      </c>
      <c r="K85" s="158" t="s">
        <v>944</v>
      </c>
      <c r="L85" s="158" t="s">
        <v>945</v>
      </c>
      <c r="M85" s="93" t="s">
        <v>607</v>
      </c>
      <c r="N85" s="93" t="s">
        <v>45</v>
      </c>
      <c r="O85" s="93" t="s">
        <v>608</v>
      </c>
      <c r="P85" s="47" t="s">
        <v>946</v>
      </c>
      <c r="Q85" s="43" t="s">
        <v>929</v>
      </c>
      <c r="R85" s="158" t="s">
        <v>947</v>
      </c>
      <c r="S85" s="93" t="s">
        <v>612</v>
      </c>
      <c r="T85" s="64">
        <v>17</v>
      </c>
      <c r="U85" s="235">
        <f>+T85/T86</f>
        <v>0.14912280701754385</v>
      </c>
      <c r="V85" s="170">
        <v>0</v>
      </c>
      <c r="W85" s="167" t="s">
        <v>614</v>
      </c>
      <c r="X85" s="165" t="s">
        <v>948</v>
      </c>
      <c r="Y85" s="167" t="s">
        <v>949</v>
      </c>
    </row>
    <row r="86" spans="2:25" ht="56.25" customHeight="1" x14ac:dyDescent="0.2">
      <c r="B86" s="95">
        <v>1</v>
      </c>
      <c r="C86" s="95">
        <v>3</v>
      </c>
      <c r="D86" s="93"/>
      <c r="E86" s="97" t="s">
        <v>4299</v>
      </c>
      <c r="F86" s="139"/>
      <c r="G86" s="93"/>
      <c r="H86" s="119"/>
      <c r="I86" s="158"/>
      <c r="J86" s="93"/>
      <c r="K86" s="158"/>
      <c r="L86" s="158"/>
      <c r="M86" s="93"/>
      <c r="N86" s="93"/>
      <c r="O86" s="93"/>
      <c r="P86" s="47" t="s">
        <v>933</v>
      </c>
      <c r="Q86" s="43" t="s">
        <v>929</v>
      </c>
      <c r="R86" s="158"/>
      <c r="S86" s="93"/>
      <c r="T86" s="64">
        <v>114</v>
      </c>
      <c r="U86" s="235"/>
      <c r="V86" s="170"/>
      <c r="W86" s="167"/>
      <c r="X86" s="165"/>
      <c r="Y86" s="167"/>
    </row>
    <row r="87" spans="2:25" ht="62.25" customHeight="1" x14ac:dyDescent="0.2">
      <c r="B87" s="94">
        <v>1</v>
      </c>
      <c r="C87" s="94">
        <v>3</v>
      </c>
      <c r="D87" s="93" t="s">
        <v>870</v>
      </c>
      <c r="E87" s="96" t="s">
        <v>4299</v>
      </c>
      <c r="F87" s="139" t="s">
        <v>600</v>
      </c>
      <c r="G87" s="93" t="s">
        <v>950</v>
      </c>
      <c r="H87" s="118" t="s">
        <v>873</v>
      </c>
      <c r="I87" s="158" t="s">
        <v>951</v>
      </c>
      <c r="J87" s="93" t="s">
        <v>758</v>
      </c>
      <c r="K87" s="158" t="s">
        <v>952</v>
      </c>
      <c r="L87" s="158" t="s">
        <v>953</v>
      </c>
      <c r="M87" s="93" t="s">
        <v>607</v>
      </c>
      <c r="N87" s="93" t="s">
        <v>45</v>
      </c>
      <c r="O87" s="93" t="s">
        <v>608</v>
      </c>
      <c r="P87" s="47" t="s">
        <v>954</v>
      </c>
      <c r="Q87" s="43" t="s">
        <v>955</v>
      </c>
      <c r="R87" s="158" t="s">
        <v>956</v>
      </c>
      <c r="S87" s="93" t="s">
        <v>664</v>
      </c>
      <c r="T87" s="64">
        <v>156</v>
      </c>
      <c r="U87" s="235">
        <f>+T87/T88</f>
        <v>0.69026548672566368</v>
      </c>
      <c r="V87" s="170">
        <v>0</v>
      </c>
      <c r="W87" s="167" t="s">
        <v>614</v>
      </c>
      <c r="X87" s="165" t="s">
        <v>957</v>
      </c>
      <c r="Y87" s="165" t="s">
        <v>958</v>
      </c>
    </row>
    <row r="88" spans="2:25" ht="66.75" customHeight="1" x14ac:dyDescent="0.2">
      <c r="B88" s="95">
        <v>1</v>
      </c>
      <c r="C88" s="95">
        <v>3</v>
      </c>
      <c r="D88" s="93"/>
      <c r="E88" s="97" t="s">
        <v>4299</v>
      </c>
      <c r="F88" s="139"/>
      <c r="G88" s="93"/>
      <c r="H88" s="119"/>
      <c r="I88" s="158"/>
      <c r="J88" s="93"/>
      <c r="K88" s="158"/>
      <c r="L88" s="158"/>
      <c r="M88" s="93"/>
      <c r="N88" s="93"/>
      <c r="O88" s="93"/>
      <c r="P88" s="47" t="s">
        <v>959</v>
      </c>
      <c r="Q88" s="43" t="s">
        <v>955</v>
      </c>
      <c r="R88" s="158"/>
      <c r="S88" s="93"/>
      <c r="T88" s="64">
        <v>226</v>
      </c>
      <c r="U88" s="235"/>
      <c r="V88" s="170"/>
      <c r="W88" s="167"/>
      <c r="X88" s="165"/>
      <c r="Y88" s="165"/>
    </row>
    <row r="89" spans="2:25" ht="57.75" customHeight="1" x14ac:dyDescent="0.2">
      <c r="B89" s="94">
        <v>1</v>
      </c>
      <c r="C89" s="94">
        <v>3</v>
      </c>
      <c r="D89" s="93" t="s">
        <v>870</v>
      </c>
      <c r="E89" s="96" t="s">
        <v>4299</v>
      </c>
      <c r="F89" s="139" t="s">
        <v>600</v>
      </c>
      <c r="G89" s="93" t="s">
        <v>960</v>
      </c>
      <c r="H89" s="118" t="s">
        <v>873</v>
      </c>
      <c r="I89" s="158" t="s">
        <v>961</v>
      </c>
      <c r="J89" s="93" t="s">
        <v>758</v>
      </c>
      <c r="K89" s="158" t="s">
        <v>962</v>
      </c>
      <c r="L89" s="158" t="s">
        <v>963</v>
      </c>
      <c r="M89" s="93" t="s">
        <v>607</v>
      </c>
      <c r="N89" s="93" t="s">
        <v>45</v>
      </c>
      <c r="O89" s="93" t="s">
        <v>964</v>
      </c>
      <c r="P89" s="47" t="s">
        <v>965</v>
      </c>
      <c r="Q89" s="43" t="s">
        <v>966</v>
      </c>
      <c r="R89" s="158" t="s">
        <v>967</v>
      </c>
      <c r="S89" s="93" t="s">
        <v>612</v>
      </c>
      <c r="T89" s="64">
        <v>3</v>
      </c>
      <c r="U89" s="235">
        <f>+T89/T90</f>
        <v>0.27272727272727271</v>
      </c>
      <c r="V89" s="170">
        <v>0</v>
      </c>
      <c r="W89" s="167" t="s">
        <v>614</v>
      </c>
      <c r="X89" s="165" t="s">
        <v>968</v>
      </c>
      <c r="Y89" s="165" t="s">
        <v>969</v>
      </c>
    </row>
    <row r="90" spans="2:25" ht="57.75" customHeight="1" x14ac:dyDescent="0.2">
      <c r="B90" s="95">
        <v>1</v>
      </c>
      <c r="C90" s="95">
        <v>3</v>
      </c>
      <c r="D90" s="93"/>
      <c r="E90" s="97" t="s">
        <v>4299</v>
      </c>
      <c r="F90" s="139"/>
      <c r="G90" s="93"/>
      <c r="H90" s="119"/>
      <c r="I90" s="158"/>
      <c r="J90" s="93"/>
      <c r="K90" s="158"/>
      <c r="L90" s="158"/>
      <c r="M90" s="93"/>
      <c r="N90" s="93"/>
      <c r="O90" s="93"/>
      <c r="P90" s="47" t="s">
        <v>970</v>
      </c>
      <c r="Q90" s="43" t="s">
        <v>966</v>
      </c>
      <c r="R90" s="158"/>
      <c r="S90" s="93"/>
      <c r="T90" s="64">
        <v>11</v>
      </c>
      <c r="U90" s="235"/>
      <c r="V90" s="170"/>
      <c r="W90" s="167"/>
      <c r="X90" s="165"/>
      <c r="Y90" s="165"/>
    </row>
    <row r="91" spans="2:25" ht="71.25" customHeight="1" x14ac:dyDescent="0.2">
      <c r="B91" s="94">
        <v>1</v>
      </c>
      <c r="C91" s="94">
        <v>3</v>
      </c>
      <c r="D91" s="93" t="s">
        <v>870</v>
      </c>
      <c r="E91" s="96" t="s">
        <v>4299</v>
      </c>
      <c r="F91" s="139" t="s">
        <v>600</v>
      </c>
      <c r="G91" s="93" t="s">
        <v>971</v>
      </c>
      <c r="H91" s="118" t="s">
        <v>873</v>
      </c>
      <c r="I91" s="158" t="s">
        <v>972</v>
      </c>
      <c r="J91" s="93" t="s">
        <v>186</v>
      </c>
      <c r="K91" s="158" t="s">
        <v>895</v>
      </c>
      <c r="L91" s="158" t="s">
        <v>896</v>
      </c>
      <c r="M91" s="93" t="s">
        <v>607</v>
      </c>
      <c r="N91" s="93" t="s">
        <v>45</v>
      </c>
      <c r="O91" s="93" t="s">
        <v>608</v>
      </c>
      <c r="P91" s="47" t="s">
        <v>897</v>
      </c>
      <c r="Q91" s="43" t="s">
        <v>898</v>
      </c>
      <c r="R91" s="158" t="s">
        <v>899</v>
      </c>
      <c r="S91" s="93" t="s">
        <v>664</v>
      </c>
      <c r="T91" s="64" t="s">
        <v>28</v>
      </c>
      <c r="U91" s="236">
        <v>0</v>
      </c>
      <c r="V91" s="170">
        <v>0</v>
      </c>
      <c r="W91" s="167" t="s">
        <v>637</v>
      </c>
      <c r="X91" s="165" t="s">
        <v>973</v>
      </c>
      <c r="Y91" s="165" t="s">
        <v>974</v>
      </c>
    </row>
    <row r="92" spans="2:25" ht="107.25" customHeight="1" x14ac:dyDescent="0.2">
      <c r="B92" s="95">
        <v>1</v>
      </c>
      <c r="C92" s="95">
        <v>3</v>
      </c>
      <c r="D92" s="93"/>
      <c r="E92" s="97" t="s">
        <v>4299</v>
      </c>
      <c r="F92" s="139"/>
      <c r="G92" s="93"/>
      <c r="H92" s="119"/>
      <c r="I92" s="158"/>
      <c r="J92" s="93"/>
      <c r="K92" s="158"/>
      <c r="L92" s="158"/>
      <c r="M92" s="93"/>
      <c r="N92" s="93"/>
      <c r="O92" s="93"/>
      <c r="P92" s="47" t="s">
        <v>902</v>
      </c>
      <c r="Q92" s="43" t="s">
        <v>898</v>
      </c>
      <c r="R92" s="158"/>
      <c r="S92" s="93"/>
      <c r="T92" s="64">
        <v>1594</v>
      </c>
      <c r="U92" s="236"/>
      <c r="V92" s="170"/>
      <c r="W92" s="167"/>
      <c r="X92" s="165"/>
      <c r="Y92" s="165"/>
    </row>
    <row r="93" spans="2:25" ht="54.75" customHeight="1" x14ac:dyDescent="0.2">
      <c r="B93" s="94">
        <v>1</v>
      </c>
      <c r="C93" s="94">
        <v>3</v>
      </c>
      <c r="D93" s="93" t="s">
        <v>870</v>
      </c>
      <c r="E93" s="96" t="s">
        <v>4299</v>
      </c>
      <c r="F93" s="139" t="s">
        <v>600</v>
      </c>
      <c r="G93" s="93" t="s">
        <v>975</v>
      </c>
      <c r="H93" s="118" t="s">
        <v>873</v>
      </c>
      <c r="I93" s="158" t="s">
        <v>976</v>
      </c>
      <c r="J93" s="93" t="s">
        <v>758</v>
      </c>
      <c r="K93" s="158" t="s">
        <v>977</v>
      </c>
      <c r="L93" s="158" t="s">
        <v>978</v>
      </c>
      <c r="M93" s="93" t="s">
        <v>607</v>
      </c>
      <c r="N93" s="93" t="s">
        <v>45</v>
      </c>
      <c r="O93" s="93" t="s">
        <v>608</v>
      </c>
      <c r="P93" s="47" t="s">
        <v>979</v>
      </c>
      <c r="Q93" s="43" t="s">
        <v>95</v>
      </c>
      <c r="R93" s="158" t="s">
        <v>980</v>
      </c>
      <c r="S93" s="93" t="s">
        <v>664</v>
      </c>
      <c r="T93" s="64">
        <v>929</v>
      </c>
      <c r="U93" s="235">
        <f>+T93/T94</f>
        <v>0.11329268292682927</v>
      </c>
      <c r="V93" s="170">
        <v>0</v>
      </c>
      <c r="W93" s="167" t="s">
        <v>614</v>
      </c>
      <c r="X93" s="165" t="s">
        <v>981</v>
      </c>
      <c r="Y93" s="165" t="s">
        <v>982</v>
      </c>
    </row>
    <row r="94" spans="2:25" ht="54.75" customHeight="1" x14ac:dyDescent="0.2">
      <c r="B94" s="95">
        <v>1</v>
      </c>
      <c r="C94" s="95">
        <v>3</v>
      </c>
      <c r="D94" s="93"/>
      <c r="E94" s="97" t="s">
        <v>4299</v>
      </c>
      <c r="F94" s="139"/>
      <c r="G94" s="93"/>
      <c r="H94" s="119"/>
      <c r="I94" s="158"/>
      <c r="J94" s="93"/>
      <c r="K94" s="158"/>
      <c r="L94" s="158"/>
      <c r="M94" s="93"/>
      <c r="N94" s="93"/>
      <c r="O94" s="93"/>
      <c r="P94" s="47" t="s">
        <v>983</v>
      </c>
      <c r="Q94" s="43" t="s">
        <v>95</v>
      </c>
      <c r="R94" s="158"/>
      <c r="S94" s="93"/>
      <c r="T94" s="64">
        <v>8200</v>
      </c>
      <c r="U94" s="235"/>
      <c r="V94" s="170"/>
      <c r="W94" s="167"/>
      <c r="X94" s="165"/>
      <c r="Y94" s="165"/>
    </row>
    <row r="95" spans="2:25" ht="52.5" customHeight="1" x14ac:dyDescent="0.2">
      <c r="B95" s="94">
        <v>1</v>
      </c>
      <c r="C95" s="94">
        <v>3</v>
      </c>
      <c r="D95" s="93" t="s">
        <v>870</v>
      </c>
      <c r="E95" s="96" t="s">
        <v>4299</v>
      </c>
      <c r="F95" s="139" t="s">
        <v>600</v>
      </c>
      <c r="G95" s="93" t="s">
        <v>984</v>
      </c>
      <c r="H95" s="118" t="s">
        <v>873</v>
      </c>
      <c r="I95" s="158" t="s">
        <v>985</v>
      </c>
      <c r="J95" s="93" t="s">
        <v>986</v>
      </c>
      <c r="K95" s="158" t="s">
        <v>987</v>
      </c>
      <c r="L95" s="158" t="s">
        <v>988</v>
      </c>
      <c r="M95" s="93" t="s">
        <v>607</v>
      </c>
      <c r="N95" s="93" t="s">
        <v>45</v>
      </c>
      <c r="O95" s="93" t="s">
        <v>608</v>
      </c>
      <c r="P95" s="47" t="s">
        <v>989</v>
      </c>
      <c r="Q95" s="43" t="s">
        <v>990</v>
      </c>
      <c r="R95" s="158" t="s">
        <v>991</v>
      </c>
      <c r="S95" s="93" t="s">
        <v>664</v>
      </c>
      <c r="T95" s="64">
        <v>15</v>
      </c>
      <c r="U95" s="235">
        <f>+T95/T96</f>
        <v>0.3</v>
      </c>
      <c r="V95" s="170">
        <v>0</v>
      </c>
      <c r="W95" s="167" t="s">
        <v>614</v>
      </c>
      <c r="X95" s="165" t="s">
        <v>992</v>
      </c>
      <c r="Y95" s="165" t="s">
        <v>993</v>
      </c>
    </row>
    <row r="96" spans="2:25" ht="52.5" customHeight="1" x14ac:dyDescent="0.2">
      <c r="B96" s="95">
        <v>1</v>
      </c>
      <c r="C96" s="95">
        <v>3</v>
      </c>
      <c r="D96" s="93"/>
      <c r="E96" s="97" t="s">
        <v>4299</v>
      </c>
      <c r="F96" s="139"/>
      <c r="G96" s="93"/>
      <c r="H96" s="119"/>
      <c r="I96" s="158"/>
      <c r="J96" s="93"/>
      <c r="K96" s="158"/>
      <c r="L96" s="158"/>
      <c r="M96" s="93"/>
      <c r="N96" s="93"/>
      <c r="O96" s="93"/>
      <c r="P96" s="47" t="s">
        <v>994</v>
      </c>
      <c r="Q96" s="43" t="s">
        <v>990</v>
      </c>
      <c r="R96" s="158"/>
      <c r="S96" s="93"/>
      <c r="T96" s="64">
        <v>50</v>
      </c>
      <c r="U96" s="235"/>
      <c r="V96" s="170"/>
      <c r="W96" s="167"/>
      <c r="X96" s="165"/>
      <c r="Y96" s="165"/>
    </row>
    <row r="97" spans="2:25" ht="66" customHeight="1" x14ac:dyDescent="0.2">
      <c r="B97" s="94">
        <v>1</v>
      </c>
      <c r="C97" s="94">
        <v>3</v>
      </c>
      <c r="D97" s="18" t="s">
        <v>152</v>
      </c>
      <c r="E97" s="96" t="s">
        <v>4300</v>
      </c>
      <c r="F97" s="139" t="s">
        <v>600</v>
      </c>
      <c r="G97" s="93"/>
      <c r="H97" s="118" t="s">
        <v>3328</v>
      </c>
      <c r="I97" s="87"/>
      <c r="J97" s="87"/>
      <c r="K97" s="130" t="s">
        <v>4330</v>
      </c>
      <c r="L97" s="128" t="s">
        <v>154</v>
      </c>
      <c r="M97" s="87" t="s">
        <v>607</v>
      </c>
      <c r="N97" s="107" t="s">
        <v>45</v>
      </c>
      <c r="O97" s="147" t="s">
        <v>4418</v>
      </c>
      <c r="P97" s="8" t="s">
        <v>156</v>
      </c>
      <c r="Q97" s="11" t="s">
        <v>66</v>
      </c>
      <c r="R97" s="128" t="s">
        <v>155</v>
      </c>
      <c r="S97" s="93" t="s">
        <v>664</v>
      </c>
      <c r="T97" s="32">
        <v>18827012.140000001</v>
      </c>
      <c r="U97" s="229">
        <f>(T97/T98)</f>
        <v>1.3476597516856341E-2</v>
      </c>
      <c r="V97" s="165" t="s">
        <v>153</v>
      </c>
      <c r="W97" s="167" t="s">
        <v>614</v>
      </c>
      <c r="X97" s="48"/>
      <c r="Y97" s="49"/>
    </row>
    <row r="98" spans="2:25" ht="66" customHeight="1" x14ac:dyDescent="0.2">
      <c r="B98" s="95">
        <v>1</v>
      </c>
      <c r="C98" s="95">
        <v>3</v>
      </c>
      <c r="D98" s="18" t="s">
        <v>152</v>
      </c>
      <c r="E98" s="97" t="s">
        <v>4300</v>
      </c>
      <c r="F98" s="139" t="s">
        <v>600</v>
      </c>
      <c r="G98" s="93"/>
      <c r="H98" s="119"/>
      <c r="I98" s="89"/>
      <c r="J98" s="89"/>
      <c r="K98" s="131"/>
      <c r="L98" s="129"/>
      <c r="M98" s="89"/>
      <c r="N98" s="109"/>
      <c r="O98" s="148"/>
      <c r="P98" s="8" t="s">
        <v>157</v>
      </c>
      <c r="Q98" s="11" t="s">
        <v>66</v>
      </c>
      <c r="R98" s="129"/>
      <c r="S98" s="93"/>
      <c r="T98" s="30">
        <v>1397015241.9000001</v>
      </c>
      <c r="U98" s="230"/>
      <c r="V98" s="165" t="s">
        <v>153</v>
      </c>
      <c r="W98" s="167" t="s">
        <v>614</v>
      </c>
      <c r="X98" s="48"/>
      <c r="Y98" s="49"/>
    </row>
    <row r="99" spans="2:25" ht="33.75" customHeight="1" x14ac:dyDescent="0.2">
      <c r="B99" s="94">
        <v>1</v>
      </c>
      <c r="C99" s="94">
        <v>3</v>
      </c>
      <c r="D99" s="137" t="s">
        <v>152</v>
      </c>
      <c r="E99" s="96" t="s">
        <v>4300</v>
      </c>
      <c r="F99" s="139" t="s">
        <v>600</v>
      </c>
      <c r="G99" s="93"/>
      <c r="H99" s="118" t="s">
        <v>603</v>
      </c>
      <c r="I99" s="87"/>
      <c r="J99" s="87"/>
      <c r="K99" s="130" t="s">
        <v>4331</v>
      </c>
      <c r="L99" s="128" t="s">
        <v>159</v>
      </c>
      <c r="M99" s="87" t="s">
        <v>607</v>
      </c>
      <c r="N99" s="107" t="s">
        <v>66</v>
      </c>
      <c r="O99" s="147" t="s">
        <v>964</v>
      </c>
      <c r="P99" s="8" t="s">
        <v>161</v>
      </c>
      <c r="Q99" s="11" t="s">
        <v>66</v>
      </c>
      <c r="R99" s="128" t="s">
        <v>160</v>
      </c>
      <c r="S99" s="145" t="s">
        <v>4423</v>
      </c>
      <c r="T99" s="33" t="s">
        <v>28</v>
      </c>
      <c r="U99" s="229" t="s">
        <v>28</v>
      </c>
      <c r="V99" s="165" t="s">
        <v>158</v>
      </c>
      <c r="W99" s="167" t="s">
        <v>614</v>
      </c>
      <c r="X99" s="48"/>
      <c r="Y99" s="49"/>
    </row>
    <row r="100" spans="2:25" ht="24.75" customHeight="1" x14ac:dyDescent="0.2">
      <c r="B100" s="95">
        <v>1</v>
      </c>
      <c r="C100" s="95">
        <v>3</v>
      </c>
      <c r="D100" s="138"/>
      <c r="E100" s="97"/>
      <c r="F100" s="139"/>
      <c r="G100" s="93"/>
      <c r="H100" s="119"/>
      <c r="I100" s="89"/>
      <c r="J100" s="89"/>
      <c r="K100" s="131"/>
      <c r="L100" s="129"/>
      <c r="M100" s="89"/>
      <c r="N100" s="109"/>
      <c r="O100" s="148"/>
      <c r="P100" s="8" t="s">
        <v>162</v>
      </c>
      <c r="Q100" s="11" t="s">
        <v>163</v>
      </c>
      <c r="R100" s="129"/>
      <c r="S100" s="146"/>
      <c r="T100" s="34" t="s">
        <v>28</v>
      </c>
      <c r="U100" s="230"/>
      <c r="V100" s="165" t="s">
        <v>158</v>
      </c>
      <c r="W100" s="167" t="s">
        <v>614</v>
      </c>
      <c r="X100" s="48"/>
      <c r="Y100" s="49"/>
    </row>
    <row r="101" spans="2:25" ht="38.25" customHeight="1" x14ac:dyDescent="0.2">
      <c r="B101" s="94">
        <v>1</v>
      </c>
      <c r="C101" s="94">
        <v>3</v>
      </c>
      <c r="D101" s="137" t="s">
        <v>152</v>
      </c>
      <c r="E101" s="96" t="s">
        <v>4300</v>
      </c>
      <c r="F101" s="139" t="s">
        <v>600</v>
      </c>
      <c r="G101" s="93"/>
      <c r="H101" s="85" t="s">
        <v>603</v>
      </c>
      <c r="I101" s="87"/>
      <c r="J101" s="87"/>
      <c r="K101" s="130" t="s">
        <v>4332</v>
      </c>
      <c r="L101" s="128" t="s">
        <v>165</v>
      </c>
      <c r="M101" s="87" t="s">
        <v>607</v>
      </c>
      <c r="N101" s="107" t="s">
        <v>168</v>
      </c>
      <c r="O101" s="147" t="s">
        <v>964</v>
      </c>
      <c r="P101" s="8" t="s">
        <v>167</v>
      </c>
      <c r="Q101" s="11" t="s">
        <v>168</v>
      </c>
      <c r="R101" s="128" t="s">
        <v>166</v>
      </c>
      <c r="S101" s="93" t="s">
        <v>664</v>
      </c>
      <c r="T101" s="33">
        <v>25.6</v>
      </c>
      <c r="U101" s="231">
        <f>T101/T102</f>
        <v>2.9426234407544154</v>
      </c>
      <c r="V101" s="165" t="s">
        <v>164</v>
      </c>
      <c r="W101" s="167" t="s">
        <v>614</v>
      </c>
      <c r="X101" s="48"/>
      <c r="Y101" s="49"/>
    </row>
    <row r="102" spans="2:25" ht="43.5" customHeight="1" x14ac:dyDescent="0.2">
      <c r="B102" s="95">
        <v>1</v>
      </c>
      <c r="C102" s="95">
        <v>3</v>
      </c>
      <c r="D102" s="138" t="s">
        <v>152</v>
      </c>
      <c r="E102" s="97" t="s">
        <v>4300</v>
      </c>
      <c r="F102" s="139" t="s">
        <v>600</v>
      </c>
      <c r="G102" s="93"/>
      <c r="H102" s="8" t="s">
        <v>716</v>
      </c>
      <c r="I102" s="89"/>
      <c r="J102" s="89"/>
      <c r="K102" s="131"/>
      <c r="L102" s="129"/>
      <c r="M102" s="89"/>
      <c r="N102" s="109"/>
      <c r="O102" s="148"/>
      <c r="P102" s="8" t="s">
        <v>78</v>
      </c>
      <c r="Q102" s="11" t="s">
        <v>79</v>
      </c>
      <c r="R102" s="129"/>
      <c r="S102" s="93"/>
      <c r="T102" s="34">
        <f>(869972/100000)</f>
        <v>8.6997199999999992</v>
      </c>
      <c r="U102" s="232"/>
      <c r="V102" s="165" t="s">
        <v>164</v>
      </c>
      <c r="W102" s="167" t="s">
        <v>614</v>
      </c>
      <c r="X102" s="48"/>
      <c r="Y102" s="49"/>
    </row>
    <row r="103" spans="2:25" ht="33" x14ac:dyDescent="0.2">
      <c r="B103" s="94">
        <v>1</v>
      </c>
      <c r="C103" s="94">
        <v>3</v>
      </c>
      <c r="D103" s="137" t="s">
        <v>152</v>
      </c>
      <c r="E103" s="96" t="s">
        <v>4300</v>
      </c>
      <c r="F103" s="139" t="s">
        <v>600</v>
      </c>
      <c r="G103" s="93"/>
      <c r="H103" s="8" t="s">
        <v>873</v>
      </c>
      <c r="I103" s="87"/>
      <c r="J103" s="87"/>
      <c r="K103" s="130" t="s">
        <v>4333</v>
      </c>
      <c r="L103" s="128" t="s">
        <v>169</v>
      </c>
      <c r="M103" s="87" t="s">
        <v>607</v>
      </c>
      <c r="N103" s="107" t="s">
        <v>168</v>
      </c>
      <c r="O103" s="147" t="s">
        <v>964</v>
      </c>
      <c r="P103" s="8" t="s">
        <v>171</v>
      </c>
      <c r="Q103" s="11" t="s">
        <v>168</v>
      </c>
      <c r="R103" s="128" t="s">
        <v>170</v>
      </c>
      <c r="S103" s="93" t="s">
        <v>664</v>
      </c>
      <c r="T103" s="35">
        <v>2530.3200000000002</v>
      </c>
      <c r="U103" s="231">
        <f>T103/T104</f>
        <v>290.85074002381691</v>
      </c>
      <c r="V103" s="165" t="s">
        <v>8</v>
      </c>
      <c r="W103" s="167" t="s">
        <v>614</v>
      </c>
      <c r="X103" s="48"/>
      <c r="Y103" s="49"/>
    </row>
    <row r="104" spans="2:25" ht="33" x14ac:dyDescent="0.2">
      <c r="B104" s="95">
        <v>1</v>
      </c>
      <c r="C104" s="95">
        <v>3</v>
      </c>
      <c r="D104" s="138" t="s">
        <v>152</v>
      </c>
      <c r="E104" s="97" t="s">
        <v>4300</v>
      </c>
      <c r="F104" s="139" t="s">
        <v>600</v>
      </c>
      <c r="G104" s="93"/>
      <c r="H104" s="8" t="s">
        <v>716</v>
      </c>
      <c r="I104" s="89"/>
      <c r="J104" s="89"/>
      <c r="K104" s="131"/>
      <c r="L104" s="129"/>
      <c r="M104" s="89"/>
      <c r="N104" s="109"/>
      <c r="O104" s="148"/>
      <c r="P104" s="8" t="s">
        <v>78</v>
      </c>
      <c r="Q104" s="11" t="s">
        <v>79</v>
      </c>
      <c r="R104" s="129"/>
      <c r="S104" s="93"/>
      <c r="T104" s="34">
        <f>(869972/100000)</f>
        <v>8.6997199999999992</v>
      </c>
      <c r="U104" s="232"/>
      <c r="V104" s="165" t="s">
        <v>8</v>
      </c>
      <c r="W104" s="167" t="s">
        <v>614</v>
      </c>
      <c r="X104" s="48"/>
      <c r="Y104" s="49"/>
    </row>
    <row r="105" spans="2:25" ht="115.5" x14ac:dyDescent="0.2">
      <c r="B105" s="137">
        <v>1</v>
      </c>
      <c r="C105" s="137">
        <v>3</v>
      </c>
      <c r="D105" s="142" t="s">
        <v>152</v>
      </c>
      <c r="E105" s="96" t="s">
        <v>4300</v>
      </c>
      <c r="F105" s="121" t="s">
        <v>600</v>
      </c>
      <c r="G105" s="87"/>
      <c r="H105" s="118" t="s">
        <v>603</v>
      </c>
      <c r="I105" s="130"/>
      <c r="J105" s="130"/>
      <c r="K105" s="130" t="s">
        <v>4334</v>
      </c>
      <c r="L105" s="128" t="s">
        <v>173</v>
      </c>
      <c r="M105" s="87" t="s">
        <v>6</v>
      </c>
      <c r="N105" s="87" t="s">
        <v>45</v>
      </c>
      <c r="O105" s="87" t="s">
        <v>608</v>
      </c>
      <c r="P105" s="8" t="s">
        <v>175</v>
      </c>
      <c r="Q105" s="11" t="s">
        <v>163</v>
      </c>
      <c r="R105" s="8" t="s">
        <v>174</v>
      </c>
      <c r="S105" s="56" t="s">
        <v>664</v>
      </c>
      <c r="T105" s="33" t="s">
        <v>28</v>
      </c>
      <c r="U105" s="229" t="s">
        <v>28</v>
      </c>
      <c r="V105" s="173" t="s">
        <v>172</v>
      </c>
      <c r="W105" s="175" t="s">
        <v>614</v>
      </c>
      <c r="X105" s="48"/>
      <c r="Y105" s="49"/>
    </row>
    <row r="106" spans="2:25" ht="115.5" x14ac:dyDescent="0.2">
      <c r="B106" s="144">
        <v>1</v>
      </c>
      <c r="C106" s="144">
        <v>3</v>
      </c>
      <c r="D106" s="140"/>
      <c r="E106" s="99"/>
      <c r="F106" s="123"/>
      <c r="G106" s="88"/>
      <c r="H106" s="120"/>
      <c r="I106" s="141"/>
      <c r="J106" s="141"/>
      <c r="K106" s="141"/>
      <c r="L106" s="140"/>
      <c r="M106" s="88"/>
      <c r="N106" s="88" t="s">
        <v>45</v>
      </c>
      <c r="O106" s="88" t="s">
        <v>608</v>
      </c>
      <c r="P106" s="8" t="s">
        <v>162</v>
      </c>
      <c r="Q106" s="11" t="s">
        <v>163</v>
      </c>
      <c r="R106" s="8" t="s">
        <v>174</v>
      </c>
      <c r="S106" s="56" t="s">
        <v>664</v>
      </c>
      <c r="T106" s="34" t="s">
        <v>28</v>
      </c>
      <c r="U106" s="240"/>
      <c r="V106" s="183"/>
      <c r="W106" s="184"/>
      <c r="X106" s="48"/>
      <c r="Y106" s="49"/>
    </row>
    <row r="107" spans="2:25" ht="115.5" x14ac:dyDescent="0.2">
      <c r="B107" s="138">
        <v>1</v>
      </c>
      <c r="C107" s="138">
        <v>3</v>
      </c>
      <c r="D107" s="143"/>
      <c r="E107" s="97"/>
      <c r="F107" s="122"/>
      <c r="G107" s="89"/>
      <c r="H107" s="119"/>
      <c r="I107" s="131"/>
      <c r="J107" s="131"/>
      <c r="K107" s="131"/>
      <c r="L107" s="129"/>
      <c r="M107" s="89"/>
      <c r="N107" s="89" t="s">
        <v>45</v>
      </c>
      <c r="O107" s="89" t="s">
        <v>608</v>
      </c>
      <c r="P107" s="8" t="s">
        <v>176</v>
      </c>
      <c r="Q107" s="11" t="s">
        <v>163</v>
      </c>
      <c r="R107" s="8" t="s">
        <v>174</v>
      </c>
      <c r="S107" s="56" t="s">
        <v>664</v>
      </c>
      <c r="T107" s="33" t="s">
        <v>28</v>
      </c>
      <c r="U107" s="230"/>
      <c r="V107" s="174"/>
      <c r="W107" s="176"/>
      <c r="X107" s="48"/>
      <c r="Y107" s="49"/>
    </row>
    <row r="108" spans="2:25" ht="77.25" customHeight="1" x14ac:dyDescent="0.2">
      <c r="B108" s="94">
        <v>1</v>
      </c>
      <c r="C108" s="94">
        <v>3</v>
      </c>
      <c r="D108" s="137" t="s">
        <v>152</v>
      </c>
      <c r="E108" s="96" t="s">
        <v>4300</v>
      </c>
      <c r="F108" s="139" t="s">
        <v>600</v>
      </c>
      <c r="G108" s="96"/>
      <c r="H108" s="47" t="s">
        <v>3328</v>
      </c>
      <c r="I108" s="87"/>
      <c r="J108" s="87"/>
      <c r="K108" s="130" t="s">
        <v>4335</v>
      </c>
      <c r="L108" s="128" t="s">
        <v>178</v>
      </c>
      <c r="M108" s="87" t="s">
        <v>6</v>
      </c>
      <c r="N108" s="107" t="s">
        <v>4419</v>
      </c>
      <c r="O108" s="147" t="s">
        <v>608</v>
      </c>
      <c r="P108" s="8" t="s">
        <v>180</v>
      </c>
      <c r="Q108" s="9" t="s">
        <v>181</v>
      </c>
      <c r="R108" s="149" t="s">
        <v>179</v>
      </c>
      <c r="S108" s="56" t="s">
        <v>4423</v>
      </c>
      <c r="T108" s="28">
        <v>610276</v>
      </c>
      <c r="U108" s="263">
        <f>T108/T109</f>
        <v>0.69981207573495452</v>
      </c>
      <c r="V108" s="165" t="s">
        <v>177</v>
      </c>
      <c r="W108" s="167" t="s">
        <v>614</v>
      </c>
      <c r="X108" s="48"/>
      <c r="Y108" s="49"/>
    </row>
    <row r="109" spans="2:25" ht="47.25" customHeight="1" x14ac:dyDescent="0.2">
      <c r="B109" s="95">
        <v>1</v>
      </c>
      <c r="C109" s="95">
        <v>3</v>
      </c>
      <c r="D109" s="138" t="s">
        <v>152</v>
      </c>
      <c r="E109" s="97" t="s">
        <v>4300</v>
      </c>
      <c r="F109" s="139" t="s">
        <v>600</v>
      </c>
      <c r="G109" s="97"/>
      <c r="H109" s="8" t="s">
        <v>716</v>
      </c>
      <c r="I109" s="89"/>
      <c r="J109" s="89"/>
      <c r="K109" s="131"/>
      <c r="L109" s="129"/>
      <c r="M109" s="89"/>
      <c r="N109" s="109"/>
      <c r="O109" s="148"/>
      <c r="P109" s="8" t="s">
        <v>78</v>
      </c>
      <c r="Q109" s="9" t="s">
        <v>79</v>
      </c>
      <c r="R109" s="150"/>
      <c r="S109" s="56" t="s">
        <v>4423</v>
      </c>
      <c r="T109" s="28">
        <v>872056.97237944603</v>
      </c>
      <c r="U109" s="264"/>
      <c r="V109" s="165" t="s">
        <v>177</v>
      </c>
      <c r="W109" s="167" t="s">
        <v>614</v>
      </c>
      <c r="X109" s="48"/>
      <c r="Y109" s="49"/>
    </row>
    <row r="110" spans="2:25" ht="32.25" customHeight="1" x14ac:dyDescent="0.2">
      <c r="B110" s="94">
        <v>1</v>
      </c>
      <c r="C110" s="94">
        <v>3</v>
      </c>
      <c r="D110" s="137" t="s">
        <v>152</v>
      </c>
      <c r="E110" s="96" t="s">
        <v>4300</v>
      </c>
      <c r="F110" s="139" t="s">
        <v>600</v>
      </c>
      <c r="G110" s="96"/>
      <c r="H110" s="158" t="s">
        <v>3942</v>
      </c>
      <c r="I110" s="87"/>
      <c r="J110" s="87"/>
      <c r="K110" s="130" t="s">
        <v>4336</v>
      </c>
      <c r="L110" s="128" t="s">
        <v>183</v>
      </c>
      <c r="M110" s="87" t="s">
        <v>607</v>
      </c>
      <c r="N110" s="107" t="s">
        <v>186</v>
      </c>
      <c r="O110" s="147" t="s">
        <v>608</v>
      </c>
      <c r="P110" s="8" t="s">
        <v>185</v>
      </c>
      <c r="Q110" s="9" t="s">
        <v>186</v>
      </c>
      <c r="R110" s="128" t="s">
        <v>184</v>
      </c>
      <c r="S110" s="145" t="s">
        <v>4423</v>
      </c>
      <c r="T110" s="28">
        <v>4533</v>
      </c>
      <c r="U110" s="263">
        <f>T110/T111</f>
        <v>7.4277867718868188E-3</v>
      </c>
      <c r="V110" s="165" t="s">
        <v>182</v>
      </c>
      <c r="W110" s="167" t="s">
        <v>637</v>
      </c>
      <c r="X110" s="48"/>
      <c r="Y110" s="49"/>
    </row>
    <row r="111" spans="2:25" ht="32.25" customHeight="1" x14ac:dyDescent="0.2">
      <c r="B111" s="95">
        <v>1</v>
      </c>
      <c r="C111" s="95">
        <v>3</v>
      </c>
      <c r="D111" s="138" t="s">
        <v>152</v>
      </c>
      <c r="E111" s="97" t="s">
        <v>4300</v>
      </c>
      <c r="F111" s="139" t="s">
        <v>600</v>
      </c>
      <c r="G111" s="97"/>
      <c r="H111" s="158" t="s">
        <v>3942</v>
      </c>
      <c r="I111" s="89"/>
      <c r="J111" s="89"/>
      <c r="K111" s="131"/>
      <c r="L111" s="129"/>
      <c r="M111" s="89"/>
      <c r="N111" s="109"/>
      <c r="O111" s="148"/>
      <c r="P111" s="8" t="s">
        <v>180</v>
      </c>
      <c r="Q111" s="9" t="s">
        <v>181</v>
      </c>
      <c r="R111" s="129"/>
      <c r="S111" s="146"/>
      <c r="T111" s="28">
        <v>610276</v>
      </c>
      <c r="U111" s="264"/>
      <c r="V111" s="165" t="s">
        <v>182</v>
      </c>
      <c r="W111" s="167" t="s">
        <v>637</v>
      </c>
      <c r="X111" s="48"/>
      <c r="Y111" s="49"/>
    </row>
    <row r="112" spans="2:25" ht="33" x14ac:dyDescent="0.2">
      <c r="B112" s="94">
        <v>1</v>
      </c>
      <c r="C112" s="94">
        <v>3</v>
      </c>
      <c r="D112" s="137" t="s">
        <v>152</v>
      </c>
      <c r="E112" s="96" t="s">
        <v>4300</v>
      </c>
      <c r="F112" s="139" t="s">
        <v>600</v>
      </c>
      <c r="G112" s="96"/>
      <c r="H112" s="47" t="s">
        <v>3942</v>
      </c>
      <c r="I112" s="87"/>
      <c r="J112" s="87"/>
      <c r="K112" s="130" t="s">
        <v>4337</v>
      </c>
      <c r="L112" s="128" t="s">
        <v>188</v>
      </c>
      <c r="M112" s="87" t="s">
        <v>607</v>
      </c>
      <c r="N112" s="107" t="s">
        <v>4420</v>
      </c>
      <c r="O112" s="147" t="s">
        <v>608</v>
      </c>
      <c r="P112" s="8" t="s">
        <v>190</v>
      </c>
      <c r="Q112" s="9" t="s">
        <v>191</v>
      </c>
      <c r="R112" s="128" t="s">
        <v>189</v>
      </c>
      <c r="S112" s="145" t="s">
        <v>4423</v>
      </c>
      <c r="T112" s="28">
        <v>334</v>
      </c>
      <c r="U112" s="231">
        <f>T112/T113</f>
        <v>3.8300249935352988</v>
      </c>
      <c r="V112" s="165" t="s">
        <v>187</v>
      </c>
      <c r="W112" s="167" t="s">
        <v>637</v>
      </c>
      <c r="X112" s="48"/>
      <c r="Y112" s="49"/>
    </row>
    <row r="113" spans="2:25" ht="33" x14ac:dyDescent="0.2">
      <c r="B113" s="95">
        <v>1</v>
      </c>
      <c r="C113" s="95">
        <v>3</v>
      </c>
      <c r="D113" s="138" t="s">
        <v>152</v>
      </c>
      <c r="E113" s="97" t="s">
        <v>4300</v>
      </c>
      <c r="F113" s="139" t="s">
        <v>600</v>
      </c>
      <c r="G113" s="97"/>
      <c r="H113" s="8" t="s">
        <v>716</v>
      </c>
      <c r="I113" s="89"/>
      <c r="J113" s="89"/>
      <c r="K113" s="131"/>
      <c r="L113" s="129"/>
      <c r="M113" s="89"/>
      <c r="N113" s="109"/>
      <c r="O113" s="148"/>
      <c r="P113" s="8" t="s">
        <v>78</v>
      </c>
      <c r="Q113" s="9" t="s">
        <v>79</v>
      </c>
      <c r="R113" s="129"/>
      <c r="S113" s="146"/>
      <c r="T113" s="28">
        <f>872056.972379446/10000</f>
        <v>87.205697237944605</v>
      </c>
      <c r="U113" s="232"/>
      <c r="V113" s="165" t="s">
        <v>187</v>
      </c>
      <c r="W113" s="167" t="s">
        <v>637</v>
      </c>
      <c r="X113" s="48"/>
      <c r="Y113" s="49"/>
    </row>
    <row r="114" spans="2:25" ht="33" x14ac:dyDescent="0.2">
      <c r="B114" s="94">
        <v>1</v>
      </c>
      <c r="C114" s="94">
        <v>3</v>
      </c>
      <c r="D114" s="137" t="s">
        <v>152</v>
      </c>
      <c r="E114" s="96" t="s">
        <v>4300</v>
      </c>
      <c r="F114" s="139" t="s">
        <v>600</v>
      </c>
      <c r="G114" s="96"/>
      <c r="H114" s="158" t="s">
        <v>3942</v>
      </c>
      <c r="I114" s="87"/>
      <c r="J114" s="87"/>
      <c r="K114" s="130" t="s">
        <v>4338</v>
      </c>
      <c r="L114" s="128" t="s">
        <v>193</v>
      </c>
      <c r="M114" s="87" t="s">
        <v>607</v>
      </c>
      <c r="N114" s="107" t="s">
        <v>45</v>
      </c>
      <c r="O114" s="20" t="s">
        <v>608</v>
      </c>
      <c r="P114" s="8" t="s">
        <v>195</v>
      </c>
      <c r="Q114" s="9" t="s">
        <v>191</v>
      </c>
      <c r="R114" s="128" t="s">
        <v>194</v>
      </c>
      <c r="S114" s="145" t="s">
        <v>4423</v>
      </c>
      <c r="T114" s="28">
        <v>18</v>
      </c>
      <c r="U114" s="229">
        <f>T114/T115</f>
        <v>5.3892215568862277E-2</v>
      </c>
      <c r="V114" s="165" t="s">
        <v>192</v>
      </c>
      <c r="W114" s="167" t="s">
        <v>637</v>
      </c>
      <c r="X114" s="48"/>
      <c r="Y114" s="49"/>
    </row>
    <row r="115" spans="2:25" ht="28.5" customHeight="1" x14ac:dyDescent="0.2">
      <c r="B115" s="95">
        <v>1</v>
      </c>
      <c r="C115" s="95">
        <v>3</v>
      </c>
      <c r="D115" s="138" t="s">
        <v>152</v>
      </c>
      <c r="E115" s="97" t="s">
        <v>4300</v>
      </c>
      <c r="F115" s="139" t="s">
        <v>600</v>
      </c>
      <c r="G115" s="97"/>
      <c r="H115" s="158" t="s">
        <v>3942</v>
      </c>
      <c r="I115" s="89"/>
      <c r="J115" s="89"/>
      <c r="K115" s="131"/>
      <c r="L115" s="129"/>
      <c r="M115" s="89"/>
      <c r="N115" s="109"/>
      <c r="O115" s="21"/>
      <c r="P115" s="8" t="s">
        <v>190</v>
      </c>
      <c r="Q115" s="9" t="s">
        <v>191</v>
      </c>
      <c r="R115" s="129"/>
      <c r="S115" s="146"/>
      <c r="T115" s="33">
        <v>334</v>
      </c>
      <c r="U115" s="230"/>
      <c r="V115" s="165" t="s">
        <v>192</v>
      </c>
      <c r="W115" s="167" t="s">
        <v>637</v>
      </c>
      <c r="X115" s="48"/>
      <c r="Y115" s="49"/>
    </row>
    <row r="116" spans="2:25" ht="49.5" customHeight="1" x14ac:dyDescent="0.2">
      <c r="B116" s="94">
        <v>1</v>
      </c>
      <c r="C116" s="94">
        <v>3</v>
      </c>
      <c r="D116" s="137" t="s">
        <v>152</v>
      </c>
      <c r="E116" s="96" t="s">
        <v>4300</v>
      </c>
      <c r="F116" s="139" t="s">
        <v>600</v>
      </c>
      <c r="G116" s="96"/>
      <c r="H116" s="158" t="s">
        <v>3942</v>
      </c>
      <c r="I116" s="87"/>
      <c r="J116" s="87"/>
      <c r="K116" s="130" t="s">
        <v>4339</v>
      </c>
      <c r="L116" s="128" t="s">
        <v>197</v>
      </c>
      <c r="M116" s="87" t="s">
        <v>607</v>
      </c>
      <c r="N116" s="107" t="s">
        <v>45</v>
      </c>
      <c r="O116" s="147" t="s">
        <v>608</v>
      </c>
      <c r="P116" s="8" t="s">
        <v>199</v>
      </c>
      <c r="Q116" s="9" t="s">
        <v>191</v>
      </c>
      <c r="R116" s="128" t="s">
        <v>198</v>
      </c>
      <c r="S116" s="145" t="s">
        <v>4423</v>
      </c>
      <c r="T116" s="34">
        <v>135</v>
      </c>
      <c r="U116" s="229">
        <f>T116/T117</f>
        <v>0.40419161676646709</v>
      </c>
      <c r="V116" s="165" t="s">
        <v>196</v>
      </c>
      <c r="W116" s="167" t="s">
        <v>637</v>
      </c>
      <c r="X116" s="48"/>
      <c r="Y116" s="49"/>
    </row>
    <row r="117" spans="2:25" ht="33" customHeight="1" x14ac:dyDescent="0.2">
      <c r="B117" s="95">
        <v>1</v>
      </c>
      <c r="C117" s="95">
        <v>3</v>
      </c>
      <c r="D117" s="138" t="s">
        <v>152</v>
      </c>
      <c r="E117" s="97" t="s">
        <v>4300</v>
      </c>
      <c r="F117" s="139" t="s">
        <v>600</v>
      </c>
      <c r="G117" s="97"/>
      <c r="H117" s="158" t="s">
        <v>3942</v>
      </c>
      <c r="I117" s="89"/>
      <c r="J117" s="89"/>
      <c r="K117" s="131"/>
      <c r="L117" s="129"/>
      <c r="M117" s="89"/>
      <c r="N117" s="109"/>
      <c r="O117" s="148"/>
      <c r="P117" s="8" t="s">
        <v>190</v>
      </c>
      <c r="Q117" s="9" t="s">
        <v>191</v>
      </c>
      <c r="R117" s="129"/>
      <c r="S117" s="146"/>
      <c r="T117" s="33">
        <v>334</v>
      </c>
      <c r="U117" s="230"/>
      <c r="V117" s="165" t="s">
        <v>196</v>
      </c>
      <c r="W117" s="167" t="s">
        <v>637</v>
      </c>
      <c r="X117" s="48"/>
      <c r="Y117" s="49"/>
    </row>
    <row r="118" spans="2:25" ht="27" customHeight="1" x14ac:dyDescent="0.2">
      <c r="B118" s="94">
        <v>1</v>
      </c>
      <c r="C118" s="94">
        <v>3</v>
      </c>
      <c r="D118" s="137" t="s">
        <v>152</v>
      </c>
      <c r="E118" s="96" t="s">
        <v>4300</v>
      </c>
      <c r="F118" s="139" t="s">
        <v>600</v>
      </c>
      <c r="G118" s="96"/>
      <c r="H118" s="158" t="s">
        <v>603</v>
      </c>
      <c r="I118" s="87"/>
      <c r="J118" s="87"/>
      <c r="K118" s="130" t="s">
        <v>4340</v>
      </c>
      <c r="L118" s="128" t="s">
        <v>201</v>
      </c>
      <c r="M118" s="87" t="s">
        <v>607</v>
      </c>
      <c r="N118" s="107" t="s">
        <v>45</v>
      </c>
      <c r="O118" s="147" t="s">
        <v>4418</v>
      </c>
      <c r="P118" s="8" t="s">
        <v>156</v>
      </c>
      <c r="Q118" s="11" t="s">
        <v>66</v>
      </c>
      <c r="R118" s="128" t="s">
        <v>202</v>
      </c>
      <c r="S118" s="145" t="s">
        <v>664</v>
      </c>
      <c r="T118" s="30">
        <v>0</v>
      </c>
      <c r="U118" s="229">
        <f>(T118/T119)*100</f>
        <v>0</v>
      </c>
      <c r="V118" s="165" t="s">
        <v>200</v>
      </c>
      <c r="W118" s="167" t="s">
        <v>614</v>
      </c>
      <c r="X118" s="48"/>
      <c r="Y118" s="49"/>
    </row>
    <row r="119" spans="2:25" ht="27" customHeight="1" x14ac:dyDescent="0.2">
      <c r="B119" s="95">
        <v>1</v>
      </c>
      <c r="C119" s="95">
        <v>3</v>
      </c>
      <c r="D119" s="138" t="s">
        <v>152</v>
      </c>
      <c r="E119" s="97" t="s">
        <v>4300</v>
      </c>
      <c r="F119" s="139" t="s">
        <v>600</v>
      </c>
      <c r="G119" s="97"/>
      <c r="H119" s="158" t="s">
        <v>603</v>
      </c>
      <c r="I119" s="89"/>
      <c r="J119" s="89"/>
      <c r="K119" s="131"/>
      <c r="L119" s="129"/>
      <c r="M119" s="89"/>
      <c r="N119" s="109"/>
      <c r="O119" s="148"/>
      <c r="P119" s="8" t="s">
        <v>203</v>
      </c>
      <c r="Q119" s="9" t="s">
        <v>66</v>
      </c>
      <c r="R119" s="129"/>
      <c r="S119" s="146"/>
      <c r="T119" s="36">
        <v>74974097.669999987</v>
      </c>
      <c r="U119" s="230"/>
      <c r="V119" s="165" t="s">
        <v>200</v>
      </c>
      <c r="W119" s="167" t="s">
        <v>614</v>
      </c>
      <c r="X119" s="48"/>
      <c r="Y119" s="49"/>
    </row>
    <row r="120" spans="2:25" ht="45" customHeight="1" x14ac:dyDescent="0.2">
      <c r="B120" s="94">
        <v>1</v>
      </c>
      <c r="C120" s="94">
        <v>3</v>
      </c>
      <c r="D120" s="137" t="s">
        <v>152</v>
      </c>
      <c r="E120" s="96" t="s">
        <v>4300</v>
      </c>
      <c r="F120" s="139" t="s">
        <v>600</v>
      </c>
      <c r="G120" s="96"/>
      <c r="H120" s="47" t="s">
        <v>3942</v>
      </c>
      <c r="I120" s="87"/>
      <c r="J120" s="87"/>
      <c r="K120" s="130" t="s">
        <v>4341</v>
      </c>
      <c r="L120" s="128" t="s">
        <v>205</v>
      </c>
      <c r="M120" s="87" t="s">
        <v>6</v>
      </c>
      <c r="N120" s="107" t="s">
        <v>208</v>
      </c>
      <c r="O120" s="147" t="s">
        <v>608</v>
      </c>
      <c r="P120" s="8" t="s">
        <v>207</v>
      </c>
      <c r="Q120" s="14" t="s">
        <v>208</v>
      </c>
      <c r="R120" s="128" t="s">
        <v>206</v>
      </c>
      <c r="S120" s="145" t="s">
        <v>4423</v>
      </c>
      <c r="T120" s="34">
        <v>4</v>
      </c>
      <c r="U120" s="263">
        <f>T120/T121</f>
        <v>0.45868561344040581</v>
      </c>
      <c r="V120" s="165" t="s">
        <v>204</v>
      </c>
      <c r="W120" s="167" t="s">
        <v>637</v>
      </c>
      <c r="X120" s="48"/>
      <c r="Y120" s="49"/>
    </row>
    <row r="121" spans="2:25" ht="45" customHeight="1" x14ac:dyDescent="0.2">
      <c r="B121" s="95">
        <v>1</v>
      </c>
      <c r="C121" s="95">
        <v>3</v>
      </c>
      <c r="D121" s="138" t="s">
        <v>152</v>
      </c>
      <c r="E121" s="97" t="s">
        <v>4300</v>
      </c>
      <c r="F121" s="139" t="s">
        <v>600</v>
      </c>
      <c r="G121" s="97"/>
      <c r="H121" s="8" t="s">
        <v>716</v>
      </c>
      <c r="I121" s="89"/>
      <c r="J121" s="89"/>
      <c r="K121" s="131"/>
      <c r="L121" s="129"/>
      <c r="M121" s="89"/>
      <c r="N121" s="109"/>
      <c r="O121" s="148"/>
      <c r="P121" s="8" t="s">
        <v>78</v>
      </c>
      <c r="Q121" s="14" t="s">
        <v>79</v>
      </c>
      <c r="R121" s="129"/>
      <c r="S121" s="146"/>
      <c r="T121" s="33">
        <f>(872057/100000)</f>
        <v>8.7205700000000004</v>
      </c>
      <c r="U121" s="264"/>
      <c r="V121" s="165" t="s">
        <v>204</v>
      </c>
      <c r="W121" s="167" t="s">
        <v>637</v>
      </c>
      <c r="X121" s="48"/>
      <c r="Y121" s="49"/>
    </row>
    <row r="122" spans="2:25" ht="66" customHeight="1" x14ac:dyDescent="0.2">
      <c r="B122" s="94">
        <v>1</v>
      </c>
      <c r="C122" s="94">
        <v>3</v>
      </c>
      <c r="D122" s="137" t="s">
        <v>152</v>
      </c>
      <c r="E122" s="96" t="s">
        <v>4300</v>
      </c>
      <c r="F122" s="139" t="s">
        <v>600</v>
      </c>
      <c r="G122" s="96"/>
      <c r="H122" s="158" t="s">
        <v>3942</v>
      </c>
      <c r="I122" s="87"/>
      <c r="J122" s="87"/>
      <c r="K122" s="130" t="s">
        <v>4342</v>
      </c>
      <c r="L122" s="128" t="s">
        <v>210</v>
      </c>
      <c r="M122" s="87" t="s">
        <v>6</v>
      </c>
      <c r="N122" s="107" t="s">
        <v>66</v>
      </c>
      <c r="O122" s="147" t="s">
        <v>964</v>
      </c>
      <c r="P122" s="8" t="s">
        <v>212</v>
      </c>
      <c r="Q122" s="13" t="s">
        <v>66</v>
      </c>
      <c r="R122" s="128" t="s">
        <v>211</v>
      </c>
      <c r="S122" s="145" t="s">
        <v>4423</v>
      </c>
      <c r="T122" s="28">
        <v>83400</v>
      </c>
      <c r="U122" s="241">
        <f>T122/T123</f>
        <v>10425</v>
      </c>
      <c r="V122" s="165" t="s">
        <v>209</v>
      </c>
      <c r="W122" s="167" t="s">
        <v>637</v>
      </c>
      <c r="X122" s="48"/>
      <c r="Y122" s="49"/>
    </row>
    <row r="123" spans="2:25" ht="16.5" x14ac:dyDescent="0.2">
      <c r="B123" s="95">
        <v>1</v>
      </c>
      <c r="C123" s="95">
        <v>3</v>
      </c>
      <c r="D123" s="138" t="s">
        <v>152</v>
      </c>
      <c r="E123" s="97" t="s">
        <v>4300</v>
      </c>
      <c r="F123" s="139" t="s">
        <v>600</v>
      </c>
      <c r="G123" s="97"/>
      <c r="H123" s="158" t="s">
        <v>3942</v>
      </c>
      <c r="I123" s="89"/>
      <c r="J123" s="89"/>
      <c r="K123" s="131"/>
      <c r="L123" s="129"/>
      <c r="M123" s="89"/>
      <c r="N123" s="109"/>
      <c r="O123" s="148"/>
      <c r="P123" s="8" t="s">
        <v>213</v>
      </c>
      <c r="Q123" s="13" t="s">
        <v>191</v>
      </c>
      <c r="R123" s="129"/>
      <c r="S123" s="146"/>
      <c r="T123" s="33">
        <v>8</v>
      </c>
      <c r="U123" s="242"/>
      <c r="V123" s="165" t="s">
        <v>209</v>
      </c>
      <c r="W123" s="167" t="s">
        <v>637</v>
      </c>
      <c r="X123" s="48"/>
      <c r="Y123" s="49"/>
    </row>
    <row r="124" spans="2:25" ht="87.75" customHeight="1" x14ac:dyDescent="0.2">
      <c r="B124" s="94">
        <v>1</v>
      </c>
      <c r="C124" s="94">
        <v>4</v>
      </c>
      <c r="D124" s="136" t="s">
        <v>995</v>
      </c>
      <c r="E124" s="118" t="s">
        <v>4299</v>
      </c>
      <c r="F124" s="208" t="s">
        <v>598</v>
      </c>
      <c r="G124" s="209" t="s">
        <v>996</v>
      </c>
      <c r="H124" s="158" t="s">
        <v>4303</v>
      </c>
      <c r="I124" s="158" t="s">
        <v>997</v>
      </c>
      <c r="J124" s="93" t="s">
        <v>693</v>
      </c>
      <c r="K124" s="158" t="s">
        <v>998</v>
      </c>
      <c r="L124" s="158" t="s">
        <v>999</v>
      </c>
      <c r="M124" s="93" t="s">
        <v>607</v>
      </c>
      <c r="N124" s="93" t="s">
        <v>45</v>
      </c>
      <c r="O124" s="93" t="s">
        <v>608</v>
      </c>
      <c r="P124" s="47" t="s">
        <v>1000</v>
      </c>
      <c r="Q124" s="43" t="s">
        <v>1001</v>
      </c>
      <c r="R124" s="158" t="s">
        <v>1002</v>
      </c>
      <c r="S124" s="93" t="s">
        <v>664</v>
      </c>
      <c r="T124" s="64">
        <v>30</v>
      </c>
      <c r="U124" s="235">
        <f>+T124/T125</f>
        <v>0.65217391304347827</v>
      </c>
      <c r="V124" s="165">
        <v>0</v>
      </c>
      <c r="W124" s="167" t="s">
        <v>614</v>
      </c>
      <c r="X124" s="165" t="s">
        <v>1003</v>
      </c>
      <c r="Y124" s="165" t="s">
        <v>1004</v>
      </c>
    </row>
    <row r="125" spans="2:25" ht="87.75" customHeight="1" x14ac:dyDescent="0.2">
      <c r="B125" s="95">
        <v>1</v>
      </c>
      <c r="C125" s="95">
        <v>4</v>
      </c>
      <c r="D125" s="136"/>
      <c r="E125" s="119" t="s">
        <v>4299</v>
      </c>
      <c r="F125" s="208"/>
      <c r="G125" s="209"/>
      <c r="H125" s="158"/>
      <c r="I125" s="158"/>
      <c r="J125" s="93"/>
      <c r="K125" s="158"/>
      <c r="L125" s="158"/>
      <c r="M125" s="93"/>
      <c r="N125" s="93"/>
      <c r="O125" s="93"/>
      <c r="P125" s="47" t="s">
        <v>1005</v>
      </c>
      <c r="Q125" s="43" t="s">
        <v>1001</v>
      </c>
      <c r="R125" s="158"/>
      <c r="S125" s="93"/>
      <c r="T125" s="64">
        <v>46</v>
      </c>
      <c r="U125" s="235"/>
      <c r="V125" s="165"/>
      <c r="W125" s="167"/>
      <c r="X125" s="165"/>
      <c r="Y125" s="165"/>
    </row>
    <row r="126" spans="2:25" ht="61.5" customHeight="1" x14ac:dyDescent="0.2">
      <c r="B126" s="94">
        <v>1</v>
      </c>
      <c r="C126" s="94">
        <v>4</v>
      </c>
      <c r="D126" s="136" t="s">
        <v>995</v>
      </c>
      <c r="E126" s="118" t="s">
        <v>4299</v>
      </c>
      <c r="F126" s="208" t="s">
        <v>598</v>
      </c>
      <c r="G126" s="209" t="s">
        <v>1006</v>
      </c>
      <c r="H126" s="118" t="s">
        <v>603</v>
      </c>
      <c r="I126" s="158" t="s">
        <v>1007</v>
      </c>
      <c r="J126" s="93" t="s">
        <v>693</v>
      </c>
      <c r="K126" s="158" t="s">
        <v>1008</v>
      </c>
      <c r="L126" s="158" t="s">
        <v>1009</v>
      </c>
      <c r="M126" s="93" t="s">
        <v>607</v>
      </c>
      <c r="N126" s="93" t="s">
        <v>45</v>
      </c>
      <c r="O126" s="93" t="s">
        <v>964</v>
      </c>
      <c r="P126" s="47" t="s">
        <v>1010</v>
      </c>
      <c r="Q126" s="43" t="s">
        <v>697</v>
      </c>
      <c r="R126" s="158" t="s">
        <v>1011</v>
      </c>
      <c r="S126" s="93" t="s">
        <v>664</v>
      </c>
      <c r="T126" s="82">
        <v>127</v>
      </c>
      <c r="U126" s="235">
        <f>+T126/T127</f>
        <v>1</v>
      </c>
      <c r="V126" s="165">
        <v>0</v>
      </c>
      <c r="W126" s="167" t="s">
        <v>614</v>
      </c>
      <c r="X126" s="165" t="s">
        <v>1012</v>
      </c>
      <c r="Y126" s="165" t="s">
        <v>1013</v>
      </c>
    </row>
    <row r="127" spans="2:25" ht="61.5" customHeight="1" x14ac:dyDescent="0.2">
      <c r="B127" s="95">
        <v>1</v>
      </c>
      <c r="C127" s="95">
        <v>4</v>
      </c>
      <c r="D127" s="136"/>
      <c r="E127" s="119" t="s">
        <v>4299</v>
      </c>
      <c r="F127" s="208"/>
      <c r="G127" s="209"/>
      <c r="H127" s="119"/>
      <c r="I127" s="158"/>
      <c r="J127" s="93"/>
      <c r="K127" s="158"/>
      <c r="L127" s="158"/>
      <c r="M127" s="93"/>
      <c r="N127" s="93"/>
      <c r="O127" s="93"/>
      <c r="P127" s="47" t="s">
        <v>1014</v>
      </c>
      <c r="Q127" s="43" t="s">
        <v>697</v>
      </c>
      <c r="R127" s="158"/>
      <c r="S127" s="93"/>
      <c r="T127" s="82">
        <v>127</v>
      </c>
      <c r="U127" s="235"/>
      <c r="V127" s="165"/>
      <c r="W127" s="167"/>
      <c r="X127" s="165"/>
      <c r="Y127" s="165"/>
    </row>
    <row r="128" spans="2:25" ht="55.5" customHeight="1" x14ac:dyDescent="0.2">
      <c r="B128" s="94">
        <v>1</v>
      </c>
      <c r="C128" s="94">
        <v>4</v>
      </c>
      <c r="D128" s="136" t="s">
        <v>995</v>
      </c>
      <c r="E128" s="118" t="s">
        <v>4299</v>
      </c>
      <c r="F128" s="208" t="s">
        <v>598</v>
      </c>
      <c r="G128" s="209" t="s">
        <v>1015</v>
      </c>
      <c r="H128" s="118" t="s">
        <v>1017</v>
      </c>
      <c r="I128" s="158" t="s">
        <v>1016</v>
      </c>
      <c r="J128" s="93" t="s">
        <v>1018</v>
      </c>
      <c r="K128" s="158" t="s">
        <v>1019</v>
      </c>
      <c r="L128" s="158" t="s">
        <v>1020</v>
      </c>
      <c r="M128" s="93" t="s">
        <v>607</v>
      </c>
      <c r="N128" s="93" t="s">
        <v>45</v>
      </c>
      <c r="O128" s="93" t="s">
        <v>964</v>
      </c>
      <c r="P128" s="47" t="s">
        <v>1021</v>
      </c>
      <c r="Q128" s="43" t="s">
        <v>1022</v>
      </c>
      <c r="R128" s="158" t="s">
        <v>1023</v>
      </c>
      <c r="S128" s="93" t="s">
        <v>612</v>
      </c>
      <c r="T128" s="64">
        <v>5</v>
      </c>
      <c r="U128" s="235">
        <f>+T128/T129</f>
        <v>0.5</v>
      </c>
      <c r="V128" s="165" t="s">
        <v>1024</v>
      </c>
      <c r="W128" s="167" t="s">
        <v>614</v>
      </c>
      <c r="X128" s="165" t="s">
        <v>1025</v>
      </c>
      <c r="Y128" s="165" t="s">
        <v>1026</v>
      </c>
    </row>
    <row r="129" spans="2:25" ht="55.5" customHeight="1" x14ac:dyDescent="0.2">
      <c r="B129" s="95">
        <v>1</v>
      </c>
      <c r="C129" s="95">
        <v>4</v>
      </c>
      <c r="D129" s="136"/>
      <c r="E129" s="119" t="s">
        <v>4299</v>
      </c>
      <c r="F129" s="208"/>
      <c r="G129" s="209"/>
      <c r="H129" s="119"/>
      <c r="I129" s="158"/>
      <c r="J129" s="93"/>
      <c r="K129" s="158"/>
      <c r="L129" s="158"/>
      <c r="M129" s="93"/>
      <c r="N129" s="93"/>
      <c r="O129" s="93"/>
      <c r="P129" s="47" t="s">
        <v>1027</v>
      </c>
      <c r="Q129" s="43" t="s">
        <v>1022</v>
      </c>
      <c r="R129" s="158"/>
      <c r="S129" s="93"/>
      <c r="T129" s="64">
        <v>10</v>
      </c>
      <c r="U129" s="235"/>
      <c r="V129" s="165"/>
      <c r="W129" s="167"/>
      <c r="X129" s="165"/>
      <c r="Y129" s="165"/>
    </row>
    <row r="130" spans="2:25" ht="63.75" customHeight="1" x14ac:dyDescent="0.2">
      <c r="B130" s="94">
        <v>1</v>
      </c>
      <c r="C130" s="94">
        <v>4</v>
      </c>
      <c r="D130" s="136" t="s">
        <v>995</v>
      </c>
      <c r="E130" s="118" t="s">
        <v>4299</v>
      </c>
      <c r="F130" s="208" t="s">
        <v>598</v>
      </c>
      <c r="G130" s="209"/>
      <c r="H130" s="118" t="s">
        <v>1017</v>
      </c>
      <c r="I130" s="158" t="s">
        <v>1028</v>
      </c>
      <c r="J130" s="93" t="s">
        <v>1029</v>
      </c>
      <c r="K130" s="158" t="s">
        <v>1030</v>
      </c>
      <c r="L130" s="158" t="s">
        <v>1031</v>
      </c>
      <c r="M130" s="93" t="s">
        <v>607</v>
      </c>
      <c r="N130" s="93" t="s">
        <v>45</v>
      </c>
      <c r="O130" s="93" t="s">
        <v>964</v>
      </c>
      <c r="P130" s="47" t="s">
        <v>1032</v>
      </c>
      <c r="Q130" s="43" t="s">
        <v>1033</v>
      </c>
      <c r="R130" s="158" t="s">
        <v>4439</v>
      </c>
      <c r="S130" s="93" t="s">
        <v>1034</v>
      </c>
      <c r="T130" s="64" t="s">
        <v>1035</v>
      </c>
      <c r="U130" s="235" t="s">
        <v>1035</v>
      </c>
      <c r="V130" s="165" t="s">
        <v>1024</v>
      </c>
      <c r="W130" s="167" t="s">
        <v>614</v>
      </c>
      <c r="X130" s="165"/>
      <c r="Y130" s="165"/>
    </row>
    <row r="131" spans="2:25" ht="44.25" customHeight="1" x14ac:dyDescent="0.2">
      <c r="B131" s="95">
        <v>1</v>
      </c>
      <c r="C131" s="95">
        <v>4</v>
      </c>
      <c r="D131" s="136"/>
      <c r="E131" s="119" t="s">
        <v>4299</v>
      </c>
      <c r="F131" s="208"/>
      <c r="G131" s="209"/>
      <c r="H131" s="119"/>
      <c r="I131" s="158"/>
      <c r="J131" s="93"/>
      <c r="K131" s="158"/>
      <c r="L131" s="158"/>
      <c r="M131" s="93"/>
      <c r="N131" s="93"/>
      <c r="O131" s="93"/>
      <c r="P131" s="47" t="s">
        <v>1036</v>
      </c>
      <c r="Q131" s="43" t="s">
        <v>1033</v>
      </c>
      <c r="R131" s="158"/>
      <c r="S131" s="93"/>
      <c r="T131" s="64" t="s">
        <v>1035</v>
      </c>
      <c r="U131" s="235"/>
      <c r="V131" s="165"/>
      <c r="W131" s="167"/>
      <c r="X131" s="165"/>
      <c r="Y131" s="165"/>
    </row>
    <row r="132" spans="2:25" ht="44.25" customHeight="1" x14ac:dyDescent="0.2">
      <c r="B132" s="94">
        <v>1</v>
      </c>
      <c r="C132" s="94">
        <v>4</v>
      </c>
      <c r="D132" s="136" t="s">
        <v>995</v>
      </c>
      <c r="E132" s="118" t="s">
        <v>4299</v>
      </c>
      <c r="F132" s="208" t="s">
        <v>598</v>
      </c>
      <c r="G132" s="209" t="s">
        <v>1037</v>
      </c>
      <c r="H132" s="118" t="s">
        <v>861</v>
      </c>
      <c r="I132" s="158" t="s">
        <v>1038</v>
      </c>
      <c r="J132" s="93" t="s">
        <v>758</v>
      </c>
      <c r="K132" s="158" t="s">
        <v>1039</v>
      </c>
      <c r="L132" s="158" t="s">
        <v>1040</v>
      </c>
      <c r="M132" s="93" t="s">
        <v>607</v>
      </c>
      <c r="N132" s="93" t="s">
        <v>45</v>
      </c>
      <c r="O132" s="93" t="s">
        <v>608</v>
      </c>
      <c r="P132" s="47" t="s">
        <v>1041</v>
      </c>
      <c r="Q132" s="43" t="s">
        <v>546</v>
      </c>
      <c r="R132" s="158" t="s">
        <v>1042</v>
      </c>
      <c r="S132" s="93" t="s">
        <v>612</v>
      </c>
      <c r="T132" s="64">
        <v>0</v>
      </c>
      <c r="U132" s="235">
        <v>0</v>
      </c>
      <c r="V132" s="165">
        <v>0</v>
      </c>
      <c r="W132" s="167" t="s">
        <v>614</v>
      </c>
      <c r="X132" s="165" t="s">
        <v>1043</v>
      </c>
      <c r="Y132" s="165" t="s">
        <v>1044</v>
      </c>
    </row>
    <row r="133" spans="2:25" ht="44.25" customHeight="1" x14ac:dyDescent="0.2">
      <c r="B133" s="95">
        <v>1</v>
      </c>
      <c r="C133" s="95">
        <v>4</v>
      </c>
      <c r="D133" s="136"/>
      <c r="E133" s="119" t="s">
        <v>4299</v>
      </c>
      <c r="F133" s="208"/>
      <c r="G133" s="209"/>
      <c r="H133" s="119"/>
      <c r="I133" s="158"/>
      <c r="J133" s="93"/>
      <c r="K133" s="158"/>
      <c r="L133" s="158"/>
      <c r="M133" s="93"/>
      <c r="N133" s="93"/>
      <c r="O133" s="93"/>
      <c r="P133" s="47" t="s">
        <v>1045</v>
      </c>
      <c r="Q133" s="43" t="s">
        <v>546</v>
      </c>
      <c r="R133" s="158"/>
      <c r="S133" s="93"/>
      <c r="T133" s="64">
        <v>0</v>
      </c>
      <c r="U133" s="235"/>
      <c r="V133" s="165"/>
      <c r="W133" s="167"/>
      <c r="X133" s="165"/>
      <c r="Y133" s="165"/>
    </row>
    <row r="134" spans="2:25" ht="46.5" customHeight="1" x14ac:dyDescent="0.2">
      <c r="B134" s="94">
        <v>1</v>
      </c>
      <c r="C134" s="94">
        <v>4</v>
      </c>
      <c r="D134" s="136" t="s">
        <v>995</v>
      </c>
      <c r="E134" s="118" t="s">
        <v>4299</v>
      </c>
      <c r="F134" s="208" t="s">
        <v>598</v>
      </c>
      <c r="G134" s="209" t="s">
        <v>1046</v>
      </c>
      <c r="H134" s="118" t="s">
        <v>1017</v>
      </c>
      <c r="I134" s="158" t="s">
        <v>1047</v>
      </c>
      <c r="J134" s="93" t="s">
        <v>1048</v>
      </c>
      <c r="K134" s="158" t="s">
        <v>1049</v>
      </c>
      <c r="L134" s="158" t="s">
        <v>1050</v>
      </c>
      <c r="M134" s="93" t="s">
        <v>607</v>
      </c>
      <c r="N134" s="93" t="s">
        <v>45</v>
      </c>
      <c r="O134" s="93" t="s">
        <v>608</v>
      </c>
      <c r="P134" s="47" t="s">
        <v>1051</v>
      </c>
      <c r="Q134" s="43" t="s">
        <v>1052</v>
      </c>
      <c r="R134" s="158" t="s">
        <v>1053</v>
      </c>
      <c r="S134" s="93" t="s">
        <v>612</v>
      </c>
      <c r="T134" s="64">
        <v>10</v>
      </c>
      <c r="U134" s="235">
        <f>+T134/T135</f>
        <v>0.34482758620689657</v>
      </c>
      <c r="V134" s="165">
        <v>4</v>
      </c>
      <c r="W134" s="167" t="s">
        <v>614</v>
      </c>
      <c r="X134" s="165" t="s">
        <v>1054</v>
      </c>
      <c r="Y134" s="165" t="s">
        <v>1055</v>
      </c>
    </row>
    <row r="135" spans="2:25" ht="46.5" customHeight="1" x14ac:dyDescent="0.2">
      <c r="B135" s="95">
        <v>1</v>
      </c>
      <c r="C135" s="95">
        <v>4</v>
      </c>
      <c r="D135" s="136"/>
      <c r="E135" s="119" t="s">
        <v>4299</v>
      </c>
      <c r="F135" s="208"/>
      <c r="G135" s="209"/>
      <c r="H135" s="119"/>
      <c r="I135" s="158"/>
      <c r="J135" s="93"/>
      <c r="K135" s="158"/>
      <c r="L135" s="158"/>
      <c r="M135" s="93"/>
      <c r="N135" s="93"/>
      <c r="O135" s="93"/>
      <c r="P135" s="47" t="s">
        <v>1056</v>
      </c>
      <c r="Q135" s="43" t="s">
        <v>1052</v>
      </c>
      <c r="R135" s="158"/>
      <c r="S135" s="93"/>
      <c r="T135" s="64">
        <v>29</v>
      </c>
      <c r="U135" s="235"/>
      <c r="V135" s="165"/>
      <c r="W135" s="167"/>
      <c r="X135" s="165"/>
      <c r="Y135" s="165"/>
    </row>
    <row r="136" spans="2:25" ht="71.25" customHeight="1" x14ac:dyDescent="0.2">
      <c r="B136" s="94">
        <v>1</v>
      </c>
      <c r="C136" s="94">
        <v>4</v>
      </c>
      <c r="D136" s="136" t="s">
        <v>995</v>
      </c>
      <c r="E136" s="118" t="s">
        <v>4299</v>
      </c>
      <c r="F136" s="208" t="s">
        <v>598</v>
      </c>
      <c r="G136" s="209" t="s">
        <v>1057</v>
      </c>
      <c r="H136" s="118" t="s">
        <v>1017</v>
      </c>
      <c r="I136" s="158" t="s">
        <v>1058</v>
      </c>
      <c r="J136" s="93" t="s">
        <v>1059</v>
      </c>
      <c r="K136" s="158" t="s">
        <v>1060</v>
      </c>
      <c r="L136" s="158" t="s">
        <v>1061</v>
      </c>
      <c r="M136" s="93" t="s">
        <v>607</v>
      </c>
      <c r="N136" s="93" t="s">
        <v>45</v>
      </c>
      <c r="O136" s="93" t="s">
        <v>608</v>
      </c>
      <c r="P136" s="47" t="s">
        <v>1062</v>
      </c>
      <c r="Q136" s="43" t="s">
        <v>546</v>
      </c>
      <c r="R136" s="158" t="s">
        <v>1063</v>
      </c>
      <c r="S136" s="93" t="s">
        <v>612</v>
      </c>
      <c r="T136" s="64">
        <v>10</v>
      </c>
      <c r="U136" s="235">
        <f>+T136/T137</f>
        <v>0.33333333333333331</v>
      </c>
      <c r="V136" s="165">
        <v>9</v>
      </c>
      <c r="W136" s="167" t="s">
        <v>614</v>
      </c>
      <c r="X136" s="165" t="s">
        <v>1064</v>
      </c>
      <c r="Y136" s="165" t="s">
        <v>1065</v>
      </c>
    </row>
    <row r="137" spans="2:25" ht="65.25" customHeight="1" x14ac:dyDescent="0.2">
      <c r="B137" s="95">
        <v>1</v>
      </c>
      <c r="C137" s="95">
        <v>4</v>
      </c>
      <c r="D137" s="136"/>
      <c r="E137" s="119" t="s">
        <v>4299</v>
      </c>
      <c r="F137" s="208"/>
      <c r="G137" s="209"/>
      <c r="H137" s="119"/>
      <c r="I137" s="158"/>
      <c r="J137" s="93"/>
      <c r="K137" s="158"/>
      <c r="L137" s="158"/>
      <c r="M137" s="93"/>
      <c r="N137" s="93"/>
      <c r="O137" s="93"/>
      <c r="P137" s="47" t="s">
        <v>1066</v>
      </c>
      <c r="Q137" s="43" t="s">
        <v>546</v>
      </c>
      <c r="R137" s="158"/>
      <c r="S137" s="93"/>
      <c r="T137" s="64">
        <v>30</v>
      </c>
      <c r="U137" s="235"/>
      <c r="V137" s="165"/>
      <c r="W137" s="167"/>
      <c r="X137" s="165"/>
      <c r="Y137" s="165"/>
    </row>
    <row r="138" spans="2:25" ht="38.25" customHeight="1" x14ac:dyDescent="0.2">
      <c r="B138" s="94">
        <v>1</v>
      </c>
      <c r="C138" s="94">
        <v>4</v>
      </c>
      <c r="D138" s="136" t="s">
        <v>995</v>
      </c>
      <c r="E138" s="118" t="s">
        <v>4299</v>
      </c>
      <c r="F138" s="208" t="s">
        <v>598</v>
      </c>
      <c r="G138" s="209" t="s">
        <v>1067</v>
      </c>
      <c r="H138" s="118" t="s">
        <v>1017</v>
      </c>
      <c r="I138" s="158" t="s">
        <v>1068</v>
      </c>
      <c r="J138" s="93" t="s">
        <v>758</v>
      </c>
      <c r="K138" s="158" t="s">
        <v>1069</v>
      </c>
      <c r="L138" s="158" t="s">
        <v>1070</v>
      </c>
      <c r="M138" s="93" t="s">
        <v>607</v>
      </c>
      <c r="N138" s="93" t="s">
        <v>45</v>
      </c>
      <c r="O138" s="93" t="s">
        <v>608</v>
      </c>
      <c r="P138" s="47" t="s">
        <v>1071</v>
      </c>
      <c r="Q138" s="43" t="s">
        <v>1072</v>
      </c>
      <c r="R138" s="158" t="s">
        <v>1073</v>
      </c>
      <c r="S138" s="93" t="s">
        <v>664</v>
      </c>
      <c r="T138" s="64" t="s">
        <v>28</v>
      </c>
      <c r="U138" s="236" t="s">
        <v>28</v>
      </c>
      <c r="V138" s="165">
        <v>0</v>
      </c>
      <c r="W138" s="167" t="s">
        <v>614</v>
      </c>
      <c r="X138" s="165" t="s">
        <v>1074</v>
      </c>
      <c r="Y138" s="165" t="s">
        <v>1075</v>
      </c>
    </row>
    <row r="139" spans="2:25" ht="54" customHeight="1" x14ac:dyDescent="0.2">
      <c r="B139" s="95">
        <v>1</v>
      </c>
      <c r="C139" s="95">
        <v>4</v>
      </c>
      <c r="D139" s="136"/>
      <c r="E139" s="119" t="s">
        <v>4299</v>
      </c>
      <c r="F139" s="208"/>
      <c r="G139" s="209"/>
      <c r="H139" s="119"/>
      <c r="I139" s="158"/>
      <c r="J139" s="93"/>
      <c r="K139" s="158"/>
      <c r="L139" s="158"/>
      <c r="M139" s="93"/>
      <c r="N139" s="93"/>
      <c r="O139" s="93"/>
      <c r="P139" s="47" t="s">
        <v>1076</v>
      </c>
      <c r="Q139" s="43" t="s">
        <v>1072</v>
      </c>
      <c r="R139" s="158"/>
      <c r="S139" s="93"/>
      <c r="T139" s="64" t="s">
        <v>28</v>
      </c>
      <c r="U139" s="236"/>
      <c r="V139" s="165"/>
      <c r="W139" s="167"/>
      <c r="X139" s="165"/>
      <c r="Y139" s="165"/>
    </row>
    <row r="140" spans="2:25" ht="48" customHeight="1" x14ac:dyDescent="0.2">
      <c r="B140" s="94">
        <v>1</v>
      </c>
      <c r="C140" s="94">
        <v>4</v>
      </c>
      <c r="D140" s="136" t="s">
        <v>995</v>
      </c>
      <c r="E140" s="118" t="s">
        <v>4299</v>
      </c>
      <c r="F140" s="208" t="s">
        <v>598</v>
      </c>
      <c r="G140" s="209" t="s">
        <v>1077</v>
      </c>
      <c r="H140" s="118" t="s">
        <v>1017</v>
      </c>
      <c r="I140" s="158" t="s">
        <v>1078</v>
      </c>
      <c r="J140" s="93" t="s">
        <v>1079</v>
      </c>
      <c r="K140" s="158" t="s">
        <v>1080</v>
      </c>
      <c r="L140" s="158" t="s">
        <v>1081</v>
      </c>
      <c r="M140" s="93" t="s">
        <v>607</v>
      </c>
      <c r="N140" s="93" t="s">
        <v>45</v>
      </c>
      <c r="O140" s="93" t="s">
        <v>608</v>
      </c>
      <c r="P140" s="47" t="s">
        <v>1082</v>
      </c>
      <c r="Q140" s="43" t="s">
        <v>1083</v>
      </c>
      <c r="R140" s="158" t="s">
        <v>1084</v>
      </c>
      <c r="S140" s="93" t="s">
        <v>612</v>
      </c>
      <c r="T140" s="64">
        <v>18</v>
      </c>
      <c r="U140" s="235">
        <f>+T140/T141</f>
        <v>0.36</v>
      </c>
      <c r="V140" s="165" t="s">
        <v>1085</v>
      </c>
      <c r="W140" s="167" t="s">
        <v>614</v>
      </c>
      <c r="X140" s="165" t="s">
        <v>1086</v>
      </c>
      <c r="Y140" s="165" t="s">
        <v>1087</v>
      </c>
    </row>
    <row r="141" spans="2:25" ht="48" customHeight="1" x14ac:dyDescent="0.2">
      <c r="B141" s="95">
        <v>1</v>
      </c>
      <c r="C141" s="95">
        <v>4</v>
      </c>
      <c r="D141" s="136"/>
      <c r="E141" s="119" t="s">
        <v>4299</v>
      </c>
      <c r="F141" s="208"/>
      <c r="G141" s="209"/>
      <c r="H141" s="119"/>
      <c r="I141" s="158"/>
      <c r="J141" s="93"/>
      <c r="K141" s="158"/>
      <c r="L141" s="158"/>
      <c r="M141" s="93"/>
      <c r="N141" s="93"/>
      <c r="O141" s="93"/>
      <c r="P141" s="47" t="s">
        <v>1088</v>
      </c>
      <c r="Q141" s="43" t="s">
        <v>1083</v>
      </c>
      <c r="R141" s="158"/>
      <c r="S141" s="93"/>
      <c r="T141" s="64">
        <v>50</v>
      </c>
      <c r="U141" s="235"/>
      <c r="V141" s="165"/>
      <c r="W141" s="167"/>
      <c r="X141" s="165"/>
      <c r="Y141" s="165"/>
    </row>
    <row r="142" spans="2:25" ht="44.25" customHeight="1" x14ac:dyDescent="0.2">
      <c r="B142" s="94">
        <v>1</v>
      </c>
      <c r="C142" s="94">
        <v>4</v>
      </c>
      <c r="D142" s="136" t="s">
        <v>995</v>
      </c>
      <c r="E142" s="118" t="s">
        <v>4299</v>
      </c>
      <c r="F142" s="208" t="s">
        <v>598</v>
      </c>
      <c r="G142" s="209" t="s">
        <v>1089</v>
      </c>
      <c r="H142" s="118" t="s">
        <v>1017</v>
      </c>
      <c r="I142" s="158" t="s">
        <v>1090</v>
      </c>
      <c r="J142" s="93" t="s">
        <v>1091</v>
      </c>
      <c r="K142" s="158" t="s">
        <v>1092</v>
      </c>
      <c r="L142" s="158" t="s">
        <v>1093</v>
      </c>
      <c r="M142" s="93" t="s">
        <v>607</v>
      </c>
      <c r="N142" s="93" t="s">
        <v>45</v>
      </c>
      <c r="O142" s="93" t="s">
        <v>608</v>
      </c>
      <c r="P142" s="47" t="s">
        <v>1094</v>
      </c>
      <c r="Q142" s="43" t="s">
        <v>697</v>
      </c>
      <c r="R142" s="158" t="s">
        <v>1095</v>
      </c>
      <c r="S142" s="93" t="s">
        <v>612</v>
      </c>
      <c r="T142" s="64">
        <v>18</v>
      </c>
      <c r="U142" s="235">
        <f>+T142/T143</f>
        <v>0.35294117647058826</v>
      </c>
      <c r="V142" s="165">
        <v>13</v>
      </c>
      <c r="W142" s="167" t="s">
        <v>614</v>
      </c>
      <c r="X142" s="165" t="s">
        <v>1096</v>
      </c>
      <c r="Y142" s="165" t="s">
        <v>1097</v>
      </c>
    </row>
    <row r="143" spans="2:25" ht="44.25" customHeight="1" x14ac:dyDescent="0.2">
      <c r="B143" s="95">
        <v>1</v>
      </c>
      <c r="C143" s="95">
        <v>4</v>
      </c>
      <c r="D143" s="136"/>
      <c r="E143" s="119" t="s">
        <v>4299</v>
      </c>
      <c r="F143" s="208"/>
      <c r="G143" s="209"/>
      <c r="H143" s="119"/>
      <c r="I143" s="158"/>
      <c r="J143" s="93"/>
      <c r="K143" s="158"/>
      <c r="L143" s="158"/>
      <c r="M143" s="93"/>
      <c r="N143" s="93"/>
      <c r="O143" s="93"/>
      <c r="P143" s="47" t="s">
        <v>1098</v>
      </c>
      <c r="Q143" s="43" t="s">
        <v>697</v>
      </c>
      <c r="R143" s="158"/>
      <c r="S143" s="93"/>
      <c r="T143" s="64">
        <v>51</v>
      </c>
      <c r="U143" s="235"/>
      <c r="V143" s="165"/>
      <c r="W143" s="167"/>
      <c r="X143" s="165"/>
      <c r="Y143" s="165"/>
    </row>
    <row r="144" spans="2:25" ht="50.25" customHeight="1" x14ac:dyDescent="0.2">
      <c r="B144" s="94">
        <v>1</v>
      </c>
      <c r="C144" s="94">
        <v>4</v>
      </c>
      <c r="D144" s="136" t="s">
        <v>995</v>
      </c>
      <c r="E144" s="118" t="s">
        <v>4299</v>
      </c>
      <c r="F144" s="208" t="s">
        <v>598</v>
      </c>
      <c r="G144" s="209" t="s">
        <v>1099</v>
      </c>
      <c r="H144" s="118" t="s">
        <v>1017</v>
      </c>
      <c r="I144" s="158" t="s">
        <v>1100</v>
      </c>
      <c r="J144" s="93" t="s">
        <v>1101</v>
      </c>
      <c r="K144" s="158" t="s">
        <v>1102</v>
      </c>
      <c r="L144" s="158" t="s">
        <v>1103</v>
      </c>
      <c r="M144" s="93" t="s">
        <v>607</v>
      </c>
      <c r="N144" s="93" t="s">
        <v>45</v>
      </c>
      <c r="O144" s="93" t="s">
        <v>608</v>
      </c>
      <c r="P144" s="47" t="s">
        <v>1104</v>
      </c>
      <c r="Q144" s="43" t="s">
        <v>546</v>
      </c>
      <c r="R144" s="158" t="s">
        <v>1105</v>
      </c>
      <c r="S144" s="93" t="s">
        <v>612</v>
      </c>
      <c r="T144" s="64">
        <v>3</v>
      </c>
      <c r="U144" s="235">
        <f>+T144/T145</f>
        <v>0.375</v>
      </c>
      <c r="V144" s="165">
        <v>1</v>
      </c>
      <c r="W144" s="167" t="s">
        <v>614</v>
      </c>
      <c r="X144" s="165" t="s">
        <v>1106</v>
      </c>
      <c r="Y144" s="165" t="s">
        <v>1107</v>
      </c>
    </row>
    <row r="145" spans="1:520" ht="50.25" customHeight="1" x14ac:dyDescent="0.2">
      <c r="B145" s="95">
        <v>1</v>
      </c>
      <c r="C145" s="95">
        <v>4</v>
      </c>
      <c r="D145" s="136"/>
      <c r="E145" s="119" t="s">
        <v>4299</v>
      </c>
      <c r="F145" s="208"/>
      <c r="G145" s="209"/>
      <c r="H145" s="119"/>
      <c r="I145" s="158"/>
      <c r="J145" s="93"/>
      <c r="K145" s="158"/>
      <c r="L145" s="158"/>
      <c r="M145" s="93"/>
      <c r="N145" s="93"/>
      <c r="O145" s="93"/>
      <c r="P145" s="47" t="s">
        <v>1108</v>
      </c>
      <c r="Q145" s="43" t="s">
        <v>546</v>
      </c>
      <c r="R145" s="158"/>
      <c r="S145" s="93"/>
      <c r="T145" s="64">
        <v>8</v>
      </c>
      <c r="U145" s="235"/>
      <c r="V145" s="165"/>
      <c r="W145" s="167"/>
      <c r="X145" s="165"/>
      <c r="Y145" s="165"/>
    </row>
    <row r="146" spans="1:520" ht="65.25" customHeight="1" x14ac:dyDescent="0.2">
      <c r="B146" s="94">
        <v>1</v>
      </c>
      <c r="C146" s="94">
        <v>4</v>
      </c>
      <c r="D146" s="136" t="s">
        <v>995</v>
      </c>
      <c r="E146" s="118" t="s">
        <v>4299</v>
      </c>
      <c r="F146" s="208" t="s">
        <v>598</v>
      </c>
      <c r="G146" s="209" t="s">
        <v>1109</v>
      </c>
      <c r="H146" s="118" t="s">
        <v>1017</v>
      </c>
      <c r="I146" s="158" t="s">
        <v>1110</v>
      </c>
      <c r="J146" s="93" t="s">
        <v>1111</v>
      </c>
      <c r="K146" s="158" t="s">
        <v>1112</v>
      </c>
      <c r="L146" s="158" t="s">
        <v>1113</v>
      </c>
      <c r="M146" s="93" t="s">
        <v>607</v>
      </c>
      <c r="N146" s="93" t="s">
        <v>45</v>
      </c>
      <c r="O146" s="93" t="s">
        <v>608</v>
      </c>
      <c r="P146" s="47" t="s">
        <v>1114</v>
      </c>
      <c r="Q146" s="43" t="s">
        <v>546</v>
      </c>
      <c r="R146" s="158" t="s">
        <v>1115</v>
      </c>
      <c r="S146" s="93" t="s">
        <v>612</v>
      </c>
      <c r="T146" s="64">
        <v>42</v>
      </c>
      <c r="U146" s="235">
        <f>+T146/T147</f>
        <v>0.33333333333333331</v>
      </c>
      <c r="V146" s="165">
        <v>32</v>
      </c>
      <c r="W146" s="167" t="s">
        <v>614</v>
      </c>
      <c r="X146" s="165" t="s">
        <v>1116</v>
      </c>
      <c r="Y146" s="165" t="s">
        <v>1117</v>
      </c>
    </row>
    <row r="147" spans="1:520" ht="68.25" customHeight="1" x14ac:dyDescent="0.2">
      <c r="B147" s="95">
        <v>1</v>
      </c>
      <c r="C147" s="95">
        <v>4</v>
      </c>
      <c r="D147" s="136"/>
      <c r="E147" s="119" t="s">
        <v>4299</v>
      </c>
      <c r="F147" s="208"/>
      <c r="G147" s="209"/>
      <c r="H147" s="119"/>
      <c r="I147" s="158"/>
      <c r="J147" s="93"/>
      <c r="K147" s="158"/>
      <c r="L147" s="158"/>
      <c r="M147" s="93"/>
      <c r="N147" s="93"/>
      <c r="O147" s="93"/>
      <c r="P147" s="47" t="s">
        <v>1118</v>
      </c>
      <c r="Q147" s="43" t="s">
        <v>546</v>
      </c>
      <c r="R147" s="158"/>
      <c r="S147" s="93"/>
      <c r="T147" s="64">
        <v>126</v>
      </c>
      <c r="U147" s="235"/>
      <c r="V147" s="165"/>
      <c r="W147" s="167"/>
      <c r="X147" s="165"/>
      <c r="Y147" s="165"/>
    </row>
    <row r="148" spans="1:520" ht="63" customHeight="1" x14ac:dyDescent="0.2">
      <c r="B148" s="94">
        <v>1</v>
      </c>
      <c r="C148" s="94">
        <v>4</v>
      </c>
      <c r="D148" s="136" t="s">
        <v>995</v>
      </c>
      <c r="E148" s="118" t="s">
        <v>4299</v>
      </c>
      <c r="F148" s="208" t="s">
        <v>598</v>
      </c>
      <c r="G148" s="209" t="s">
        <v>1119</v>
      </c>
      <c r="H148" s="118" t="s">
        <v>1017</v>
      </c>
      <c r="I148" s="158" t="s">
        <v>1120</v>
      </c>
      <c r="J148" s="93" t="s">
        <v>1121</v>
      </c>
      <c r="K148" s="158" t="s">
        <v>1122</v>
      </c>
      <c r="L148" s="158" t="s">
        <v>1123</v>
      </c>
      <c r="M148" s="93" t="s">
        <v>607</v>
      </c>
      <c r="N148" s="93" t="s">
        <v>45</v>
      </c>
      <c r="O148" s="93" t="s">
        <v>608</v>
      </c>
      <c r="P148" s="47" t="s">
        <v>1124</v>
      </c>
      <c r="Q148" s="43" t="s">
        <v>1125</v>
      </c>
      <c r="R148" s="158" t="s">
        <v>1126</v>
      </c>
      <c r="S148" s="93" t="s">
        <v>612</v>
      </c>
      <c r="T148" s="64">
        <v>2272</v>
      </c>
      <c r="U148" s="235">
        <f>+T148/T149</f>
        <v>0.37325447675373746</v>
      </c>
      <c r="V148" s="165" t="s">
        <v>1127</v>
      </c>
      <c r="W148" s="167" t="s">
        <v>614</v>
      </c>
      <c r="X148" s="165" t="s">
        <v>1128</v>
      </c>
      <c r="Y148" s="165" t="s">
        <v>1129</v>
      </c>
    </row>
    <row r="149" spans="1:520" ht="63" customHeight="1" x14ac:dyDescent="0.2">
      <c r="B149" s="95">
        <v>1</v>
      </c>
      <c r="C149" s="95">
        <v>4</v>
      </c>
      <c r="D149" s="136"/>
      <c r="E149" s="119" t="s">
        <v>4299</v>
      </c>
      <c r="F149" s="208"/>
      <c r="G149" s="209"/>
      <c r="H149" s="119"/>
      <c r="I149" s="158"/>
      <c r="J149" s="93"/>
      <c r="K149" s="158"/>
      <c r="L149" s="158"/>
      <c r="M149" s="93"/>
      <c r="N149" s="93"/>
      <c r="O149" s="93"/>
      <c r="P149" s="47" t="s">
        <v>1130</v>
      </c>
      <c r="Q149" s="43" t="s">
        <v>1125</v>
      </c>
      <c r="R149" s="158"/>
      <c r="S149" s="93"/>
      <c r="T149" s="64">
        <v>6087</v>
      </c>
      <c r="U149" s="235"/>
      <c r="V149" s="165"/>
      <c r="W149" s="167"/>
      <c r="X149" s="165"/>
      <c r="Y149" s="165"/>
    </row>
    <row r="150" spans="1:520" ht="47.25" customHeight="1" x14ac:dyDescent="0.2">
      <c r="B150" s="94">
        <v>1</v>
      </c>
      <c r="C150" s="94">
        <v>4</v>
      </c>
      <c r="D150" s="136" t="s">
        <v>995</v>
      </c>
      <c r="E150" s="118" t="s">
        <v>4299</v>
      </c>
      <c r="F150" s="208" t="s">
        <v>598</v>
      </c>
      <c r="G150" s="209" t="s">
        <v>1131</v>
      </c>
      <c r="H150" s="118" t="s">
        <v>1017</v>
      </c>
      <c r="I150" s="158" t="s">
        <v>1132</v>
      </c>
      <c r="J150" s="93" t="s">
        <v>1133</v>
      </c>
      <c r="K150" s="158" t="s">
        <v>1134</v>
      </c>
      <c r="L150" s="158" t="s">
        <v>1135</v>
      </c>
      <c r="M150" s="93" t="s">
        <v>607</v>
      </c>
      <c r="N150" s="93" t="s">
        <v>45</v>
      </c>
      <c r="O150" s="93" t="s">
        <v>964</v>
      </c>
      <c r="P150" s="47" t="s">
        <v>1136</v>
      </c>
      <c r="Q150" s="43" t="s">
        <v>105</v>
      </c>
      <c r="R150" s="158" t="s">
        <v>1137</v>
      </c>
      <c r="S150" s="93" t="s">
        <v>612</v>
      </c>
      <c r="T150" s="64">
        <v>7186</v>
      </c>
      <c r="U150" s="235">
        <f>+T150/T151</f>
        <v>0.4024868376834323</v>
      </c>
      <c r="V150" s="165" t="s">
        <v>1138</v>
      </c>
      <c r="W150" s="167" t="s">
        <v>637</v>
      </c>
      <c r="X150" s="165" t="s">
        <v>1139</v>
      </c>
      <c r="Y150" s="165" t="s">
        <v>1140</v>
      </c>
    </row>
    <row r="151" spans="1:520" ht="47.25" customHeight="1" x14ac:dyDescent="0.2">
      <c r="B151" s="95">
        <v>1</v>
      </c>
      <c r="C151" s="95">
        <v>4</v>
      </c>
      <c r="D151" s="136"/>
      <c r="E151" s="119" t="s">
        <v>4299</v>
      </c>
      <c r="F151" s="208"/>
      <c r="G151" s="209"/>
      <c r="H151" s="119"/>
      <c r="I151" s="158"/>
      <c r="J151" s="93"/>
      <c r="K151" s="158"/>
      <c r="L151" s="158"/>
      <c r="M151" s="93"/>
      <c r="N151" s="93"/>
      <c r="O151" s="93"/>
      <c r="P151" s="47" t="s">
        <v>1141</v>
      </c>
      <c r="Q151" s="43" t="s">
        <v>105</v>
      </c>
      <c r="R151" s="158"/>
      <c r="S151" s="93"/>
      <c r="T151" s="64">
        <v>17854</v>
      </c>
      <c r="U151" s="235"/>
      <c r="V151" s="165"/>
      <c r="W151" s="167"/>
      <c r="X151" s="165"/>
      <c r="Y151" s="165"/>
    </row>
    <row r="152" spans="1:520" ht="60" customHeight="1" x14ac:dyDescent="0.2">
      <c r="B152" s="94">
        <v>1</v>
      </c>
      <c r="C152" s="94">
        <v>4</v>
      </c>
      <c r="D152" s="136" t="s">
        <v>995</v>
      </c>
      <c r="E152" s="118" t="s">
        <v>4299</v>
      </c>
      <c r="F152" s="208" t="s">
        <v>598</v>
      </c>
      <c r="G152" s="209" t="s">
        <v>1142</v>
      </c>
      <c r="H152" s="118" t="s">
        <v>1017</v>
      </c>
      <c r="I152" s="158" t="s">
        <v>1143</v>
      </c>
      <c r="J152" s="93" t="s">
        <v>1144</v>
      </c>
      <c r="K152" s="158" t="s">
        <v>1145</v>
      </c>
      <c r="L152" s="158" t="s">
        <v>1146</v>
      </c>
      <c r="M152" s="93" t="s">
        <v>607</v>
      </c>
      <c r="N152" s="93" t="s">
        <v>45</v>
      </c>
      <c r="O152" s="93" t="s">
        <v>608</v>
      </c>
      <c r="P152" s="47" t="s">
        <v>1147</v>
      </c>
      <c r="Q152" s="43" t="s">
        <v>1148</v>
      </c>
      <c r="R152" s="158" t="s">
        <v>1149</v>
      </c>
      <c r="S152" s="93" t="s">
        <v>612</v>
      </c>
      <c r="T152" s="64">
        <v>4</v>
      </c>
      <c r="U152" s="235">
        <f>+T152/T153</f>
        <v>0.33333333333333331</v>
      </c>
      <c r="V152" s="165">
        <v>4</v>
      </c>
      <c r="W152" s="167" t="s">
        <v>614</v>
      </c>
      <c r="X152" s="165" t="s">
        <v>1150</v>
      </c>
      <c r="Y152" s="165" t="s">
        <v>1151</v>
      </c>
    </row>
    <row r="153" spans="1:520" ht="60" customHeight="1" x14ac:dyDescent="0.2">
      <c r="B153" s="95">
        <v>1</v>
      </c>
      <c r="C153" s="95">
        <v>4</v>
      </c>
      <c r="D153" s="136"/>
      <c r="E153" s="119" t="s">
        <v>4299</v>
      </c>
      <c r="F153" s="208"/>
      <c r="G153" s="209"/>
      <c r="H153" s="119"/>
      <c r="I153" s="158"/>
      <c r="J153" s="93"/>
      <c r="K153" s="158"/>
      <c r="L153" s="158"/>
      <c r="M153" s="93"/>
      <c r="N153" s="93"/>
      <c r="O153" s="93"/>
      <c r="P153" s="47" t="s">
        <v>1152</v>
      </c>
      <c r="Q153" s="43" t="s">
        <v>1148</v>
      </c>
      <c r="R153" s="158"/>
      <c r="S153" s="93"/>
      <c r="T153" s="64">
        <v>12</v>
      </c>
      <c r="U153" s="235"/>
      <c r="V153" s="165"/>
      <c r="W153" s="167"/>
      <c r="X153" s="165"/>
      <c r="Y153" s="165"/>
    </row>
    <row r="154" spans="1:520" s="10" customFormat="1" ht="72" customHeight="1" x14ac:dyDescent="0.2">
      <c r="A154" s="26"/>
      <c r="B154" s="94">
        <v>1</v>
      </c>
      <c r="C154" s="94">
        <v>4</v>
      </c>
      <c r="D154" s="136" t="s">
        <v>4445</v>
      </c>
      <c r="E154" s="118" t="s">
        <v>4300</v>
      </c>
      <c r="F154" s="208" t="s">
        <v>598</v>
      </c>
      <c r="G154" s="118"/>
      <c r="H154" s="8" t="s">
        <v>1017</v>
      </c>
      <c r="I154" s="87"/>
      <c r="J154" s="87"/>
      <c r="K154" s="130" t="s">
        <v>4403</v>
      </c>
      <c r="L154" s="118" t="s">
        <v>530</v>
      </c>
      <c r="M154" s="87" t="s">
        <v>607</v>
      </c>
      <c r="N154" s="93" t="s">
        <v>45</v>
      </c>
      <c r="O154" s="87" t="s">
        <v>608</v>
      </c>
      <c r="P154" s="47" t="s">
        <v>532</v>
      </c>
      <c r="Q154" s="43" t="s">
        <v>95</v>
      </c>
      <c r="R154" s="118" t="s">
        <v>531</v>
      </c>
      <c r="S154" s="87" t="s">
        <v>664</v>
      </c>
      <c r="T154" s="82">
        <v>2080</v>
      </c>
      <c r="U154" s="243">
        <v>0.703365384615385</v>
      </c>
      <c r="V154" s="165" t="s">
        <v>65</v>
      </c>
      <c r="W154" s="167" t="s">
        <v>614</v>
      </c>
      <c r="X154" s="48"/>
      <c r="Y154" s="49"/>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c r="IN154" s="22"/>
      <c r="IO154" s="22"/>
      <c r="IP154" s="22"/>
      <c r="IQ154" s="22"/>
      <c r="IR154" s="22"/>
      <c r="IS154" s="22"/>
      <c r="IT154" s="22"/>
      <c r="IU154" s="22"/>
      <c r="IV154" s="22"/>
      <c r="IW154" s="22"/>
      <c r="IX154" s="22"/>
      <c r="IY154" s="22"/>
      <c r="IZ154" s="22"/>
      <c r="JA154" s="22"/>
      <c r="JB154" s="22"/>
      <c r="JC154" s="22"/>
      <c r="JD154" s="22"/>
      <c r="JE154" s="22"/>
      <c r="JF154" s="22"/>
      <c r="JG154" s="22"/>
      <c r="JH154" s="22"/>
      <c r="JI154" s="22"/>
      <c r="JJ154" s="22"/>
      <c r="JK154" s="22"/>
      <c r="JL154" s="22"/>
      <c r="JM154" s="22"/>
      <c r="JN154" s="22"/>
      <c r="JO154" s="22"/>
      <c r="JP154" s="22"/>
      <c r="JQ154" s="22"/>
      <c r="JR154" s="22"/>
      <c r="JS154" s="22"/>
      <c r="JT154" s="22"/>
      <c r="JU154" s="22"/>
      <c r="JV154" s="22"/>
      <c r="JW154" s="22"/>
      <c r="JX154" s="22"/>
      <c r="JY154" s="22"/>
      <c r="JZ154" s="22"/>
      <c r="KA154" s="22"/>
      <c r="KB154" s="22"/>
      <c r="KC154" s="22"/>
      <c r="KD154" s="22"/>
      <c r="KE154" s="22"/>
      <c r="KF154" s="22"/>
      <c r="KG154" s="22"/>
      <c r="KH154" s="22"/>
      <c r="KI154" s="22"/>
      <c r="KJ154" s="22"/>
      <c r="KK154" s="22"/>
      <c r="KL154" s="22"/>
      <c r="KM154" s="22"/>
      <c r="KN154" s="22"/>
      <c r="KO154" s="22"/>
      <c r="KP154" s="22"/>
      <c r="KQ154" s="22"/>
      <c r="KR154" s="22"/>
      <c r="KS154" s="22"/>
      <c r="KT154" s="22"/>
      <c r="KU154" s="22"/>
      <c r="KV154" s="22"/>
      <c r="KW154" s="22"/>
      <c r="KX154" s="22"/>
      <c r="KY154" s="22"/>
      <c r="KZ154" s="22"/>
      <c r="LA154" s="22"/>
      <c r="LB154" s="22"/>
      <c r="LC154" s="22"/>
      <c r="LD154" s="22"/>
      <c r="LE154" s="22"/>
      <c r="LF154" s="22"/>
      <c r="LG154" s="22"/>
      <c r="LH154" s="22"/>
      <c r="LI154" s="22"/>
      <c r="LJ154" s="22"/>
      <c r="LK154" s="22"/>
      <c r="LL154" s="22"/>
      <c r="LM154" s="22"/>
      <c r="LN154" s="22"/>
      <c r="LO154" s="22"/>
      <c r="LP154" s="22"/>
      <c r="LQ154" s="22"/>
      <c r="LR154" s="22"/>
      <c r="LS154" s="22"/>
      <c r="LT154" s="22"/>
      <c r="LU154" s="22"/>
      <c r="LV154" s="22"/>
      <c r="LW154" s="22"/>
      <c r="LX154" s="22"/>
      <c r="LY154" s="22"/>
      <c r="LZ154" s="22"/>
      <c r="MA154" s="22"/>
      <c r="MB154" s="22"/>
      <c r="MC154" s="22"/>
      <c r="MD154" s="22"/>
      <c r="ME154" s="22"/>
      <c r="MF154" s="22"/>
      <c r="MG154" s="22"/>
      <c r="MH154" s="22"/>
      <c r="MI154" s="22"/>
      <c r="MJ154" s="22"/>
      <c r="MK154" s="22"/>
      <c r="ML154" s="22"/>
      <c r="MM154" s="22"/>
      <c r="MN154" s="22"/>
      <c r="MO154" s="22"/>
      <c r="MP154" s="22"/>
      <c r="MQ154" s="22"/>
      <c r="MR154" s="22"/>
      <c r="MS154" s="22"/>
      <c r="MT154" s="22"/>
      <c r="MU154" s="22"/>
      <c r="MV154" s="22"/>
      <c r="MW154" s="22"/>
      <c r="MX154" s="22"/>
      <c r="MY154" s="22"/>
      <c r="MZ154" s="22"/>
      <c r="NA154" s="22"/>
      <c r="NB154" s="22"/>
      <c r="NC154" s="22"/>
      <c r="ND154" s="22"/>
      <c r="NE154" s="22"/>
      <c r="NF154" s="22"/>
      <c r="NG154" s="22"/>
      <c r="NH154" s="22"/>
      <c r="NI154" s="22"/>
      <c r="NJ154" s="22"/>
      <c r="NK154" s="22"/>
      <c r="NL154" s="22"/>
      <c r="NM154" s="22"/>
      <c r="NN154" s="22"/>
      <c r="NO154" s="22"/>
      <c r="NP154" s="22"/>
      <c r="NQ154" s="22"/>
      <c r="NR154" s="22"/>
      <c r="NS154" s="22"/>
      <c r="NT154" s="22"/>
      <c r="NU154" s="22"/>
      <c r="NV154" s="22"/>
      <c r="NW154" s="22"/>
      <c r="NX154" s="22"/>
      <c r="NY154" s="22"/>
      <c r="NZ154" s="22"/>
      <c r="OA154" s="22"/>
      <c r="OB154" s="22"/>
      <c r="OC154" s="22"/>
      <c r="OD154" s="22"/>
      <c r="OE154" s="22"/>
      <c r="OF154" s="22"/>
      <c r="OG154" s="22"/>
      <c r="OH154" s="22"/>
      <c r="OI154" s="22"/>
      <c r="OJ154" s="22"/>
      <c r="OK154" s="22"/>
      <c r="OL154" s="22"/>
      <c r="OM154" s="22"/>
      <c r="ON154" s="22"/>
      <c r="OO154" s="22"/>
      <c r="OP154" s="22"/>
      <c r="OQ154" s="22"/>
      <c r="OR154" s="22"/>
      <c r="OS154" s="22"/>
      <c r="OT154" s="22"/>
      <c r="OU154" s="22"/>
      <c r="OV154" s="22"/>
      <c r="OW154" s="22"/>
      <c r="OX154" s="22"/>
      <c r="OY154" s="22"/>
      <c r="OZ154" s="22"/>
      <c r="PA154" s="22"/>
      <c r="PB154" s="22"/>
      <c r="PC154" s="22"/>
      <c r="PD154" s="22"/>
      <c r="PE154" s="22"/>
      <c r="PF154" s="22"/>
      <c r="PG154" s="22"/>
      <c r="PH154" s="22"/>
      <c r="PI154" s="22"/>
      <c r="PJ154" s="22"/>
      <c r="PK154" s="22"/>
      <c r="PL154" s="22"/>
      <c r="PM154" s="22"/>
      <c r="PN154" s="22"/>
      <c r="PO154" s="22"/>
      <c r="PP154" s="22"/>
      <c r="PQ154" s="22"/>
      <c r="PR154" s="22"/>
      <c r="PS154" s="22"/>
      <c r="PT154" s="22"/>
      <c r="PU154" s="22"/>
      <c r="PV154" s="22"/>
      <c r="PW154" s="22"/>
      <c r="PX154" s="22"/>
      <c r="PY154" s="22"/>
      <c r="PZ154" s="22"/>
      <c r="QA154" s="22"/>
      <c r="QB154" s="22"/>
      <c r="QC154" s="22"/>
      <c r="QD154" s="22"/>
      <c r="QE154" s="22"/>
      <c r="QF154" s="22"/>
      <c r="QG154" s="22"/>
      <c r="QH154" s="22"/>
      <c r="QI154" s="22"/>
      <c r="QJ154" s="22"/>
      <c r="QK154" s="22"/>
      <c r="QL154" s="22"/>
      <c r="QM154" s="22"/>
      <c r="QN154" s="22"/>
      <c r="QO154" s="22"/>
      <c r="QP154" s="22"/>
      <c r="QQ154" s="22"/>
      <c r="QR154" s="22"/>
      <c r="QS154" s="22"/>
      <c r="QT154" s="22"/>
      <c r="QU154" s="22"/>
      <c r="QV154" s="22"/>
      <c r="QW154" s="22"/>
      <c r="QX154" s="22"/>
      <c r="QY154" s="22"/>
      <c r="QZ154" s="22"/>
      <c r="RA154" s="22"/>
      <c r="RB154" s="22"/>
      <c r="RC154" s="22"/>
      <c r="RD154" s="22"/>
      <c r="RE154" s="22"/>
      <c r="RF154" s="22"/>
      <c r="RG154" s="22"/>
      <c r="RH154" s="22"/>
      <c r="RI154" s="22"/>
      <c r="RJ154" s="22"/>
      <c r="RK154" s="22"/>
      <c r="RL154" s="22"/>
      <c r="RM154" s="22"/>
      <c r="RN154" s="22"/>
      <c r="RO154" s="22"/>
      <c r="RP154" s="22"/>
      <c r="RQ154" s="22"/>
      <c r="RR154" s="22"/>
      <c r="RS154" s="22"/>
      <c r="RT154" s="22"/>
      <c r="RU154" s="22"/>
      <c r="RV154" s="22"/>
      <c r="RW154" s="22"/>
      <c r="RX154" s="22"/>
      <c r="RY154" s="22"/>
      <c r="RZ154" s="22"/>
      <c r="SA154" s="22"/>
      <c r="SB154" s="22"/>
      <c r="SC154" s="22"/>
      <c r="SD154" s="22"/>
      <c r="SE154" s="22"/>
      <c r="SF154" s="22"/>
      <c r="SG154" s="22"/>
      <c r="SH154" s="22"/>
      <c r="SI154" s="22"/>
      <c r="SJ154" s="22"/>
      <c r="SK154" s="22"/>
      <c r="SL154" s="22"/>
      <c r="SM154" s="22"/>
      <c r="SN154" s="22"/>
      <c r="SO154" s="22"/>
      <c r="SP154" s="22"/>
      <c r="SQ154" s="22"/>
      <c r="SR154" s="22"/>
      <c r="SS154" s="22"/>
      <c r="ST154" s="22"/>
      <c r="SU154" s="22"/>
      <c r="SV154" s="22"/>
      <c r="SW154" s="22"/>
      <c r="SX154" s="22"/>
      <c r="SY154" s="22"/>
      <c r="SZ154" s="22"/>
    </row>
    <row r="155" spans="1:520" s="10" customFormat="1" ht="69" customHeight="1" x14ac:dyDescent="0.2">
      <c r="A155" s="26"/>
      <c r="B155" s="95">
        <v>1</v>
      </c>
      <c r="C155" s="95">
        <v>4</v>
      </c>
      <c r="D155" s="136" t="s">
        <v>529</v>
      </c>
      <c r="E155" s="119" t="s">
        <v>4300</v>
      </c>
      <c r="F155" s="208"/>
      <c r="G155" s="119"/>
      <c r="H155" s="8" t="s">
        <v>1017</v>
      </c>
      <c r="I155" s="89"/>
      <c r="J155" s="89"/>
      <c r="K155" s="131"/>
      <c r="L155" s="119"/>
      <c r="M155" s="89"/>
      <c r="N155" s="93"/>
      <c r="O155" s="89"/>
      <c r="P155" s="47" t="s">
        <v>533</v>
      </c>
      <c r="Q155" s="43" t="s">
        <v>95</v>
      </c>
      <c r="R155" s="119"/>
      <c r="S155" s="89"/>
      <c r="T155" s="82">
        <v>617</v>
      </c>
      <c r="U155" s="244"/>
      <c r="V155" s="165" t="s">
        <v>65</v>
      </c>
      <c r="W155" s="167" t="s">
        <v>614</v>
      </c>
      <c r="X155" s="48"/>
      <c r="Y155" s="49"/>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c r="IG155" s="22"/>
      <c r="IH155" s="22"/>
      <c r="II155" s="22"/>
      <c r="IJ155" s="22"/>
      <c r="IK155" s="22"/>
      <c r="IL155" s="22"/>
      <c r="IM155" s="22"/>
      <c r="IN155" s="22"/>
      <c r="IO155" s="22"/>
      <c r="IP155" s="22"/>
      <c r="IQ155" s="22"/>
      <c r="IR155" s="22"/>
      <c r="IS155" s="22"/>
      <c r="IT155" s="22"/>
      <c r="IU155" s="22"/>
      <c r="IV155" s="22"/>
      <c r="IW155" s="22"/>
      <c r="IX155" s="22"/>
      <c r="IY155" s="22"/>
      <c r="IZ155" s="22"/>
      <c r="JA155" s="22"/>
      <c r="JB155" s="22"/>
      <c r="JC155" s="22"/>
      <c r="JD155" s="22"/>
      <c r="JE155" s="22"/>
      <c r="JF155" s="22"/>
      <c r="JG155" s="22"/>
      <c r="JH155" s="22"/>
      <c r="JI155" s="22"/>
      <c r="JJ155" s="22"/>
      <c r="JK155" s="22"/>
      <c r="JL155" s="22"/>
      <c r="JM155" s="22"/>
      <c r="JN155" s="22"/>
      <c r="JO155" s="22"/>
      <c r="JP155" s="22"/>
      <c r="JQ155" s="22"/>
      <c r="JR155" s="22"/>
      <c r="JS155" s="22"/>
      <c r="JT155" s="22"/>
      <c r="JU155" s="22"/>
      <c r="JV155" s="22"/>
      <c r="JW155" s="22"/>
      <c r="JX155" s="22"/>
      <c r="JY155" s="22"/>
      <c r="JZ155" s="22"/>
      <c r="KA155" s="22"/>
      <c r="KB155" s="22"/>
      <c r="KC155" s="22"/>
      <c r="KD155" s="22"/>
      <c r="KE155" s="22"/>
      <c r="KF155" s="22"/>
      <c r="KG155" s="22"/>
      <c r="KH155" s="22"/>
      <c r="KI155" s="22"/>
      <c r="KJ155" s="22"/>
      <c r="KK155" s="22"/>
      <c r="KL155" s="22"/>
      <c r="KM155" s="22"/>
      <c r="KN155" s="22"/>
      <c r="KO155" s="22"/>
      <c r="KP155" s="22"/>
      <c r="KQ155" s="22"/>
      <c r="KR155" s="22"/>
      <c r="KS155" s="22"/>
      <c r="KT155" s="22"/>
      <c r="KU155" s="22"/>
      <c r="KV155" s="22"/>
      <c r="KW155" s="22"/>
      <c r="KX155" s="22"/>
      <c r="KY155" s="22"/>
      <c r="KZ155" s="22"/>
      <c r="LA155" s="22"/>
      <c r="LB155" s="22"/>
      <c r="LC155" s="22"/>
      <c r="LD155" s="22"/>
      <c r="LE155" s="22"/>
      <c r="LF155" s="22"/>
      <c r="LG155" s="22"/>
      <c r="LH155" s="22"/>
      <c r="LI155" s="22"/>
      <c r="LJ155" s="22"/>
      <c r="LK155" s="22"/>
      <c r="LL155" s="22"/>
      <c r="LM155" s="22"/>
      <c r="LN155" s="22"/>
      <c r="LO155" s="22"/>
      <c r="LP155" s="22"/>
      <c r="LQ155" s="22"/>
      <c r="LR155" s="22"/>
      <c r="LS155" s="22"/>
      <c r="LT155" s="22"/>
      <c r="LU155" s="22"/>
      <c r="LV155" s="22"/>
      <c r="LW155" s="22"/>
      <c r="LX155" s="22"/>
      <c r="LY155" s="22"/>
      <c r="LZ155" s="22"/>
      <c r="MA155" s="22"/>
      <c r="MB155" s="22"/>
      <c r="MC155" s="22"/>
      <c r="MD155" s="22"/>
      <c r="ME155" s="22"/>
      <c r="MF155" s="22"/>
      <c r="MG155" s="22"/>
      <c r="MH155" s="22"/>
      <c r="MI155" s="22"/>
      <c r="MJ155" s="22"/>
      <c r="MK155" s="22"/>
      <c r="ML155" s="22"/>
      <c r="MM155" s="22"/>
      <c r="MN155" s="22"/>
      <c r="MO155" s="22"/>
      <c r="MP155" s="22"/>
      <c r="MQ155" s="22"/>
      <c r="MR155" s="22"/>
      <c r="MS155" s="22"/>
      <c r="MT155" s="22"/>
      <c r="MU155" s="22"/>
      <c r="MV155" s="22"/>
      <c r="MW155" s="22"/>
      <c r="MX155" s="22"/>
      <c r="MY155" s="22"/>
      <c r="MZ155" s="22"/>
      <c r="NA155" s="22"/>
      <c r="NB155" s="22"/>
      <c r="NC155" s="22"/>
      <c r="ND155" s="22"/>
      <c r="NE155" s="22"/>
      <c r="NF155" s="22"/>
      <c r="NG155" s="22"/>
      <c r="NH155" s="22"/>
      <c r="NI155" s="22"/>
      <c r="NJ155" s="22"/>
      <c r="NK155" s="22"/>
      <c r="NL155" s="22"/>
      <c r="NM155" s="22"/>
      <c r="NN155" s="22"/>
      <c r="NO155" s="22"/>
      <c r="NP155" s="22"/>
      <c r="NQ155" s="22"/>
      <c r="NR155" s="22"/>
      <c r="NS155" s="22"/>
      <c r="NT155" s="22"/>
      <c r="NU155" s="22"/>
      <c r="NV155" s="22"/>
      <c r="NW155" s="22"/>
      <c r="NX155" s="22"/>
      <c r="NY155" s="22"/>
      <c r="NZ155" s="22"/>
      <c r="OA155" s="22"/>
      <c r="OB155" s="22"/>
      <c r="OC155" s="22"/>
      <c r="OD155" s="22"/>
      <c r="OE155" s="22"/>
      <c r="OF155" s="22"/>
      <c r="OG155" s="22"/>
      <c r="OH155" s="22"/>
      <c r="OI155" s="22"/>
      <c r="OJ155" s="22"/>
      <c r="OK155" s="22"/>
      <c r="OL155" s="22"/>
      <c r="OM155" s="22"/>
      <c r="ON155" s="22"/>
      <c r="OO155" s="22"/>
      <c r="OP155" s="22"/>
      <c r="OQ155" s="22"/>
      <c r="OR155" s="22"/>
      <c r="OS155" s="22"/>
      <c r="OT155" s="22"/>
      <c r="OU155" s="22"/>
      <c r="OV155" s="22"/>
      <c r="OW155" s="22"/>
      <c r="OX155" s="22"/>
      <c r="OY155" s="22"/>
      <c r="OZ155" s="22"/>
      <c r="PA155" s="22"/>
      <c r="PB155" s="22"/>
      <c r="PC155" s="22"/>
      <c r="PD155" s="22"/>
      <c r="PE155" s="22"/>
      <c r="PF155" s="22"/>
      <c r="PG155" s="22"/>
      <c r="PH155" s="22"/>
      <c r="PI155" s="22"/>
      <c r="PJ155" s="22"/>
      <c r="PK155" s="22"/>
      <c r="PL155" s="22"/>
      <c r="PM155" s="22"/>
      <c r="PN155" s="22"/>
      <c r="PO155" s="22"/>
      <c r="PP155" s="22"/>
      <c r="PQ155" s="22"/>
      <c r="PR155" s="22"/>
      <c r="PS155" s="22"/>
      <c r="PT155" s="22"/>
      <c r="PU155" s="22"/>
      <c r="PV155" s="22"/>
      <c r="PW155" s="22"/>
      <c r="PX155" s="22"/>
      <c r="PY155" s="22"/>
      <c r="PZ155" s="22"/>
      <c r="QA155" s="22"/>
      <c r="QB155" s="22"/>
      <c r="QC155" s="22"/>
      <c r="QD155" s="22"/>
      <c r="QE155" s="22"/>
      <c r="QF155" s="22"/>
      <c r="QG155" s="22"/>
      <c r="QH155" s="22"/>
      <c r="QI155" s="22"/>
      <c r="QJ155" s="22"/>
      <c r="QK155" s="22"/>
      <c r="QL155" s="22"/>
      <c r="QM155" s="22"/>
      <c r="QN155" s="22"/>
      <c r="QO155" s="22"/>
      <c r="QP155" s="22"/>
      <c r="QQ155" s="22"/>
      <c r="QR155" s="22"/>
      <c r="QS155" s="22"/>
      <c r="QT155" s="22"/>
      <c r="QU155" s="22"/>
      <c r="QV155" s="22"/>
      <c r="QW155" s="22"/>
      <c r="QX155" s="22"/>
      <c r="QY155" s="22"/>
      <c r="QZ155" s="22"/>
      <c r="RA155" s="22"/>
      <c r="RB155" s="22"/>
      <c r="RC155" s="22"/>
      <c r="RD155" s="22"/>
      <c r="RE155" s="22"/>
      <c r="RF155" s="22"/>
      <c r="RG155" s="22"/>
      <c r="RH155" s="22"/>
      <c r="RI155" s="22"/>
      <c r="RJ155" s="22"/>
      <c r="RK155" s="22"/>
      <c r="RL155" s="22"/>
      <c r="RM155" s="22"/>
      <c r="RN155" s="22"/>
      <c r="RO155" s="22"/>
      <c r="RP155" s="22"/>
      <c r="RQ155" s="22"/>
      <c r="RR155" s="22"/>
      <c r="RS155" s="22"/>
      <c r="RT155" s="22"/>
      <c r="RU155" s="22"/>
      <c r="RV155" s="22"/>
      <c r="RW155" s="22"/>
      <c r="RX155" s="22"/>
      <c r="RY155" s="22"/>
      <c r="RZ155" s="22"/>
      <c r="SA155" s="22"/>
      <c r="SB155" s="22"/>
      <c r="SC155" s="22"/>
      <c r="SD155" s="22"/>
      <c r="SE155" s="22"/>
      <c r="SF155" s="22"/>
      <c r="SG155" s="22"/>
      <c r="SH155" s="22"/>
      <c r="SI155" s="22"/>
      <c r="SJ155" s="22"/>
      <c r="SK155" s="22"/>
      <c r="SL155" s="22"/>
      <c r="SM155" s="22"/>
      <c r="SN155" s="22"/>
      <c r="SO155" s="22"/>
      <c r="SP155" s="22"/>
      <c r="SQ155" s="22"/>
      <c r="SR155" s="22"/>
      <c r="SS155" s="22"/>
      <c r="ST155" s="22"/>
      <c r="SU155" s="22"/>
      <c r="SV155" s="22"/>
      <c r="SW155" s="22"/>
      <c r="SX155" s="22"/>
      <c r="SY155" s="22"/>
      <c r="SZ155" s="22"/>
    </row>
    <row r="156" spans="1:520" s="10" customFormat="1" ht="93.75" customHeight="1" x14ac:dyDescent="0.2">
      <c r="A156" s="26"/>
      <c r="B156" s="94">
        <v>1</v>
      </c>
      <c r="C156" s="94">
        <v>4</v>
      </c>
      <c r="D156" s="136" t="s">
        <v>4445</v>
      </c>
      <c r="E156" s="118" t="s">
        <v>4300</v>
      </c>
      <c r="F156" s="208" t="s">
        <v>598</v>
      </c>
      <c r="G156" s="118"/>
      <c r="H156" s="8" t="s">
        <v>1017</v>
      </c>
      <c r="I156" s="87"/>
      <c r="J156" s="87"/>
      <c r="K156" s="130" t="s">
        <v>4404</v>
      </c>
      <c r="L156" s="128" t="s">
        <v>534</v>
      </c>
      <c r="M156" s="87" t="s">
        <v>607</v>
      </c>
      <c r="N156" s="107" t="s">
        <v>45</v>
      </c>
      <c r="O156" s="147" t="s">
        <v>964</v>
      </c>
      <c r="P156" s="47" t="s">
        <v>536</v>
      </c>
      <c r="Q156" s="9" t="s">
        <v>105</v>
      </c>
      <c r="R156" s="128" t="s">
        <v>535</v>
      </c>
      <c r="S156" s="87" t="s">
        <v>664</v>
      </c>
      <c r="T156" s="28">
        <v>35</v>
      </c>
      <c r="U156" s="233">
        <f>((T156-T157)/T156)</f>
        <v>0.65714285714285714</v>
      </c>
      <c r="V156" s="165" t="s">
        <v>65</v>
      </c>
      <c r="W156" s="167" t="s">
        <v>614</v>
      </c>
      <c r="X156" s="48"/>
      <c r="Y156" s="49"/>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c r="IG156" s="22"/>
      <c r="IH156" s="22"/>
      <c r="II156" s="22"/>
      <c r="IJ156" s="22"/>
      <c r="IK156" s="22"/>
      <c r="IL156" s="22"/>
      <c r="IM156" s="22"/>
      <c r="IN156" s="22"/>
      <c r="IO156" s="22"/>
      <c r="IP156" s="22"/>
      <c r="IQ156" s="22"/>
      <c r="IR156" s="22"/>
      <c r="IS156" s="22"/>
      <c r="IT156" s="22"/>
      <c r="IU156" s="22"/>
      <c r="IV156" s="22"/>
      <c r="IW156" s="22"/>
      <c r="IX156" s="22"/>
      <c r="IY156" s="22"/>
      <c r="IZ156" s="22"/>
      <c r="JA156" s="22"/>
      <c r="JB156" s="22"/>
      <c r="JC156" s="22"/>
      <c r="JD156" s="22"/>
      <c r="JE156" s="22"/>
      <c r="JF156" s="22"/>
      <c r="JG156" s="22"/>
      <c r="JH156" s="22"/>
      <c r="JI156" s="22"/>
      <c r="JJ156" s="22"/>
      <c r="JK156" s="22"/>
      <c r="JL156" s="22"/>
      <c r="JM156" s="22"/>
      <c r="JN156" s="22"/>
      <c r="JO156" s="22"/>
      <c r="JP156" s="22"/>
      <c r="JQ156" s="22"/>
      <c r="JR156" s="22"/>
      <c r="JS156" s="22"/>
      <c r="JT156" s="22"/>
      <c r="JU156" s="22"/>
      <c r="JV156" s="22"/>
      <c r="JW156" s="22"/>
      <c r="JX156" s="22"/>
      <c r="JY156" s="22"/>
      <c r="JZ156" s="22"/>
      <c r="KA156" s="22"/>
      <c r="KB156" s="22"/>
      <c r="KC156" s="22"/>
      <c r="KD156" s="22"/>
      <c r="KE156" s="22"/>
      <c r="KF156" s="22"/>
      <c r="KG156" s="22"/>
      <c r="KH156" s="22"/>
      <c r="KI156" s="22"/>
      <c r="KJ156" s="22"/>
      <c r="KK156" s="22"/>
      <c r="KL156" s="22"/>
      <c r="KM156" s="22"/>
      <c r="KN156" s="22"/>
      <c r="KO156" s="22"/>
      <c r="KP156" s="22"/>
      <c r="KQ156" s="22"/>
      <c r="KR156" s="22"/>
      <c r="KS156" s="22"/>
      <c r="KT156" s="22"/>
      <c r="KU156" s="22"/>
      <c r="KV156" s="22"/>
      <c r="KW156" s="22"/>
      <c r="KX156" s="22"/>
      <c r="KY156" s="22"/>
      <c r="KZ156" s="22"/>
      <c r="LA156" s="22"/>
      <c r="LB156" s="22"/>
      <c r="LC156" s="22"/>
      <c r="LD156" s="22"/>
      <c r="LE156" s="22"/>
      <c r="LF156" s="22"/>
      <c r="LG156" s="22"/>
      <c r="LH156" s="22"/>
      <c r="LI156" s="22"/>
      <c r="LJ156" s="22"/>
      <c r="LK156" s="22"/>
      <c r="LL156" s="22"/>
      <c r="LM156" s="22"/>
      <c r="LN156" s="22"/>
      <c r="LO156" s="22"/>
      <c r="LP156" s="22"/>
      <c r="LQ156" s="22"/>
      <c r="LR156" s="22"/>
      <c r="LS156" s="22"/>
      <c r="LT156" s="22"/>
      <c r="LU156" s="22"/>
      <c r="LV156" s="22"/>
      <c r="LW156" s="22"/>
      <c r="LX156" s="22"/>
      <c r="LY156" s="22"/>
      <c r="LZ156" s="22"/>
      <c r="MA156" s="22"/>
      <c r="MB156" s="22"/>
      <c r="MC156" s="22"/>
      <c r="MD156" s="22"/>
      <c r="ME156" s="22"/>
      <c r="MF156" s="22"/>
      <c r="MG156" s="22"/>
      <c r="MH156" s="22"/>
      <c r="MI156" s="22"/>
      <c r="MJ156" s="22"/>
      <c r="MK156" s="22"/>
      <c r="ML156" s="22"/>
      <c r="MM156" s="22"/>
      <c r="MN156" s="22"/>
      <c r="MO156" s="22"/>
      <c r="MP156" s="22"/>
      <c r="MQ156" s="22"/>
      <c r="MR156" s="22"/>
      <c r="MS156" s="22"/>
      <c r="MT156" s="22"/>
      <c r="MU156" s="22"/>
      <c r="MV156" s="22"/>
      <c r="MW156" s="22"/>
      <c r="MX156" s="22"/>
      <c r="MY156" s="22"/>
      <c r="MZ156" s="22"/>
      <c r="NA156" s="22"/>
      <c r="NB156" s="22"/>
      <c r="NC156" s="22"/>
      <c r="ND156" s="22"/>
      <c r="NE156" s="22"/>
      <c r="NF156" s="22"/>
      <c r="NG156" s="22"/>
      <c r="NH156" s="22"/>
      <c r="NI156" s="22"/>
      <c r="NJ156" s="22"/>
      <c r="NK156" s="22"/>
      <c r="NL156" s="22"/>
      <c r="NM156" s="22"/>
      <c r="NN156" s="22"/>
      <c r="NO156" s="22"/>
      <c r="NP156" s="22"/>
      <c r="NQ156" s="22"/>
      <c r="NR156" s="22"/>
      <c r="NS156" s="22"/>
      <c r="NT156" s="22"/>
      <c r="NU156" s="22"/>
      <c r="NV156" s="22"/>
      <c r="NW156" s="22"/>
      <c r="NX156" s="22"/>
      <c r="NY156" s="22"/>
      <c r="NZ156" s="22"/>
      <c r="OA156" s="22"/>
      <c r="OB156" s="22"/>
      <c r="OC156" s="22"/>
      <c r="OD156" s="22"/>
      <c r="OE156" s="22"/>
      <c r="OF156" s="22"/>
      <c r="OG156" s="22"/>
      <c r="OH156" s="22"/>
      <c r="OI156" s="22"/>
      <c r="OJ156" s="22"/>
      <c r="OK156" s="22"/>
      <c r="OL156" s="22"/>
      <c r="OM156" s="22"/>
      <c r="ON156" s="22"/>
      <c r="OO156" s="22"/>
      <c r="OP156" s="22"/>
      <c r="OQ156" s="22"/>
      <c r="OR156" s="22"/>
      <c r="OS156" s="22"/>
      <c r="OT156" s="22"/>
      <c r="OU156" s="22"/>
      <c r="OV156" s="22"/>
      <c r="OW156" s="22"/>
      <c r="OX156" s="22"/>
      <c r="OY156" s="22"/>
      <c r="OZ156" s="22"/>
      <c r="PA156" s="22"/>
      <c r="PB156" s="22"/>
      <c r="PC156" s="22"/>
      <c r="PD156" s="22"/>
      <c r="PE156" s="22"/>
      <c r="PF156" s="22"/>
      <c r="PG156" s="22"/>
      <c r="PH156" s="22"/>
      <c r="PI156" s="22"/>
      <c r="PJ156" s="22"/>
      <c r="PK156" s="22"/>
      <c r="PL156" s="22"/>
      <c r="PM156" s="22"/>
      <c r="PN156" s="22"/>
      <c r="PO156" s="22"/>
      <c r="PP156" s="22"/>
      <c r="PQ156" s="22"/>
      <c r="PR156" s="22"/>
      <c r="PS156" s="22"/>
      <c r="PT156" s="22"/>
      <c r="PU156" s="22"/>
      <c r="PV156" s="22"/>
      <c r="PW156" s="22"/>
      <c r="PX156" s="22"/>
      <c r="PY156" s="22"/>
      <c r="PZ156" s="22"/>
      <c r="QA156" s="22"/>
      <c r="QB156" s="22"/>
      <c r="QC156" s="22"/>
      <c r="QD156" s="22"/>
      <c r="QE156" s="22"/>
      <c r="QF156" s="22"/>
      <c r="QG156" s="22"/>
      <c r="QH156" s="22"/>
      <c r="QI156" s="22"/>
      <c r="QJ156" s="22"/>
      <c r="QK156" s="22"/>
      <c r="QL156" s="22"/>
      <c r="QM156" s="22"/>
      <c r="QN156" s="22"/>
      <c r="QO156" s="22"/>
      <c r="QP156" s="22"/>
      <c r="QQ156" s="22"/>
      <c r="QR156" s="22"/>
      <c r="QS156" s="22"/>
      <c r="QT156" s="22"/>
      <c r="QU156" s="22"/>
      <c r="QV156" s="22"/>
      <c r="QW156" s="22"/>
      <c r="QX156" s="22"/>
      <c r="QY156" s="22"/>
      <c r="QZ156" s="22"/>
      <c r="RA156" s="22"/>
      <c r="RB156" s="22"/>
      <c r="RC156" s="22"/>
      <c r="RD156" s="22"/>
      <c r="RE156" s="22"/>
      <c r="RF156" s="22"/>
      <c r="RG156" s="22"/>
      <c r="RH156" s="22"/>
      <c r="RI156" s="22"/>
      <c r="RJ156" s="22"/>
      <c r="RK156" s="22"/>
      <c r="RL156" s="22"/>
      <c r="RM156" s="22"/>
      <c r="RN156" s="22"/>
      <c r="RO156" s="22"/>
      <c r="RP156" s="22"/>
      <c r="RQ156" s="22"/>
      <c r="RR156" s="22"/>
      <c r="RS156" s="22"/>
      <c r="RT156" s="22"/>
      <c r="RU156" s="22"/>
      <c r="RV156" s="22"/>
      <c r="RW156" s="22"/>
      <c r="RX156" s="22"/>
      <c r="RY156" s="22"/>
      <c r="RZ156" s="22"/>
      <c r="SA156" s="22"/>
      <c r="SB156" s="22"/>
      <c r="SC156" s="22"/>
      <c r="SD156" s="22"/>
      <c r="SE156" s="22"/>
      <c r="SF156" s="22"/>
      <c r="SG156" s="22"/>
      <c r="SH156" s="22"/>
      <c r="SI156" s="22"/>
      <c r="SJ156" s="22"/>
      <c r="SK156" s="22"/>
      <c r="SL156" s="22"/>
      <c r="SM156" s="22"/>
      <c r="SN156" s="22"/>
      <c r="SO156" s="22"/>
      <c r="SP156" s="22"/>
      <c r="SQ156" s="22"/>
      <c r="SR156" s="22"/>
      <c r="SS156" s="22"/>
      <c r="ST156" s="22"/>
      <c r="SU156" s="22"/>
      <c r="SV156" s="22"/>
      <c r="SW156" s="22"/>
      <c r="SX156" s="22"/>
      <c r="SY156" s="22"/>
      <c r="SZ156" s="22"/>
    </row>
    <row r="157" spans="1:520" s="10" customFormat="1" ht="93.75" customHeight="1" x14ac:dyDescent="0.2">
      <c r="A157" s="26"/>
      <c r="B157" s="95">
        <v>1</v>
      </c>
      <c r="C157" s="95">
        <v>4</v>
      </c>
      <c r="D157" s="136" t="s">
        <v>529</v>
      </c>
      <c r="E157" s="119" t="s">
        <v>4300</v>
      </c>
      <c r="F157" s="208"/>
      <c r="G157" s="119"/>
      <c r="H157" s="8" t="s">
        <v>1017</v>
      </c>
      <c r="I157" s="89"/>
      <c r="J157" s="89"/>
      <c r="K157" s="131"/>
      <c r="L157" s="129"/>
      <c r="M157" s="89"/>
      <c r="N157" s="109"/>
      <c r="O157" s="148"/>
      <c r="P157" s="47" t="s">
        <v>537</v>
      </c>
      <c r="Q157" s="9" t="s">
        <v>105</v>
      </c>
      <c r="R157" s="129"/>
      <c r="S157" s="89"/>
      <c r="T157" s="28">
        <v>12</v>
      </c>
      <c r="U157" s="234"/>
      <c r="V157" s="165" t="s">
        <v>65</v>
      </c>
      <c r="W157" s="167" t="s">
        <v>614</v>
      </c>
      <c r="X157" s="48"/>
      <c r="Y157" s="49"/>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c r="IN157" s="22"/>
      <c r="IO157" s="22"/>
      <c r="IP157" s="22"/>
      <c r="IQ157" s="22"/>
      <c r="IR157" s="22"/>
      <c r="IS157" s="22"/>
      <c r="IT157" s="22"/>
      <c r="IU157" s="22"/>
      <c r="IV157" s="22"/>
      <c r="IW157" s="22"/>
      <c r="IX157" s="22"/>
      <c r="IY157" s="22"/>
      <c r="IZ157" s="22"/>
      <c r="JA157" s="22"/>
      <c r="JB157" s="22"/>
      <c r="JC157" s="22"/>
      <c r="JD157" s="22"/>
      <c r="JE157" s="22"/>
      <c r="JF157" s="22"/>
      <c r="JG157" s="22"/>
      <c r="JH157" s="22"/>
      <c r="JI157" s="22"/>
      <c r="JJ157" s="22"/>
      <c r="JK157" s="22"/>
      <c r="JL157" s="22"/>
      <c r="JM157" s="22"/>
      <c r="JN157" s="22"/>
      <c r="JO157" s="22"/>
      <c r="JP157" s="22"/>
      <c r="JQ157" s="22"/>
      <c r="JR157" s="22"/>
      <c r="JS157" s="22"/>
      <c r="JT157" s="22"/>
      <c r="JU157" s="22"/>
      <c r="JV157" s="22"/>
      <c r="JW157" s="22"/>
      <c r="JX157" s="22"/>
      <c r="JY157" s="22"/>
      <c r="JZ157" s="22"/>
      <c r="KA157" s="22"/>
      <c r="KB157" s="22"/>
      <c r="KC157" s="22"/>
      <c r="KD157" s="22"/>
      <c r="KE157" s="22"/>
      <c r="KF157" s="22"/>
      <c r="KG157" s="22"/>
      <c r="KH157" s="22"/>
      <c r="KI157" s="22"/>
      <c r="KJ157" s="22"/>
      <c r="KK157" s="22"/>
      <c r="KL157" s="22"/>
      <c r="KM157" s="22"/>
      <c r="KN157" s="22"/>
      <c r="KO157" s="22"/>
      <c r="KP157" s="22"/>
      <c r="KQ157" s="22"/>
      <c r="KR157" s="22"/>
      <c r="KS157" s="22"/>
      <c r="KT157" s="22"/>
      <c r="KU157" s="22"/>
      <c r="KV157" s="22"/>
      <c r="KW157" s="22"/>
      <c r="KX157" s="22"/>
      <c r="KY157" s="22"/>
      <c r="KZ157" s="22"/>
      <c r="LA157" s="22"/>
      <c r="LB157" s="22"/>
      <c r="LC157" s="22"/>
      <c r="LD157" s="22"/>
      <c r="LE157" s="22"/>
      <c r="LF157" s="22"/>
      <c r="LG157" s="22"/>
      <c r="LH157" s="22"/>
      <c r="LI157" s="22"/>
      <c r="LJ157" s="22"/>
      <c r="LK157" s="22"/>
      <c r="LL157" s="22"/>
      <c r="LM157" s="22"/>
      <c r="LN157" s="22"/>
      <c r="LO157" s="22"/>
      <c r="LP157" s="22"/>
      <c r="LQ157" s="22"/>
      <c r="LR157" s="22"/>
      <c r="LS157" s="22"/>
      <c r="LT157" s="22"/>
      <c r="LU157" s="22"/>
      <c r="LV157" s="22"/>
      <c r="LW157" s="22"/>
      <c r="LX157" s="22"/>
      <c r="LY157" s="22"/>
      <c r="LZ157" s="22"/>
      <c r="MA157" s="22"/>
      <c r="MB157" s="22"/>
      <c r="MC157" s="22"/>
      <c r="MD157" s="22"/>
      <c r="ME157" s="22"/>
      <c r="MF157" s="22"/>
      <c r="MG157" s="22"/>
      <c r="MH157" s="22"/>
      <c r="MI157" s="22"/>
      <c r="MJ157" s="22"/>
      <c r="MK157" s="22"/>
      <c r="ML157" s="22"/>
      <c r="MM157" s="22"/>
      <c r="MN157" s="22"/>
      <c r="MO157" s="22"/>
      <c r="MP157" s="22"/>
      <c r="MQ157" s="22"/>
      <c r="MR157" s="22"/>
      <c r="MS157" s="22"/>
      <c r="MT157" s="22"/>
      <c r="MU157" s="22"/>
      <c r="MV157" s="22"/>
      <c r="MW157" s="22"/>
      <c r="MX157" s="22"/>
      <c r="MY157" s="22"/>
      <c r="MZ157" s="22"/>
      <c r="NA157" s="22"/>
      <c r="NB157" s="22"/>
      <c r="NC157" s="22"/>
      <c r="ND157" s="22"/>
      <c r="NE157" s="22"/>
      <c r="NF157" s="22"/>
      <c r="NG157" s="22"/>
      <c r="NH157" s="22"/>
      <c r="NI157" s="22"/>
      <c r="NJ157" s="22"/>
      <c r="NK157" s="22"/>
      <c r="NL157" s="22"/>
      <c r="NM157" s="22"/>
      <c r="NN157" s="22"/>
      <c r="NO157" s="22"/>
      <c r="NP157" s="22"/>
      <c r="NQ157" s="22"/>
      <c r="NR157" s="22"/>
      <c r="NS157" s="22"/>
      <c r="NT157" s="22"/>
      <c r="NU157" s="22"/>
      <c r="NV157" s="22"/>
      <c r="NW157" s="22"/>
      <c r="NX157" s="22"/>
      <c r="NY157" s="22"/>
      <c r="NZ157" s="22"/>
      <c r="OA157" s="22"/>
      <c r="OB157" s="22"/>
      <c r="OC157" s="22"/>
      <c r="OD157" s="22"/>
      <c r="OE157" s="22"/>
      <c r="OF157" s="22"/>
      <c r="OG157" s="22"/>
      <c r="OH157" s="22"/>
      <c r="OI157" s="22"/>
      <c r="OJ157" s="22"/>
      <c r="OK157" s="22"/>
      <c r="OL157" s="22"/>
      <c r="OM157" s="22"/>
      <c r="ON157" s="22"/>
      <c r="OO157" s="22"/>
      <c r="OP157" s="22"/>
      <c r="OQ157" s="22"/>
      <c r="OR157" s="22"/>
      <c r="OS157" s="22"/>
      <c r="OT157" s="22"/>
      <c r="OU157" s="22"/>
      <c r="OV157" s="22"/>
      <c r="OW157" s="22"/>
      <c r="OX157" s="22"/>
      <c r="OY157" s="22"/>
      <c r="OZ157" s="22"/>
      <c r="PA157" s="22"/>
      <c r="PB157" s="22"/>
      <c r="PC157" s="22"/>
      <c r="PD157" s="22"/>
      <c r="PE157" s="22"/>
      <c r="PF157" s="22"/>
      <c r="PG157" s="22"/>
      <c r="PH157" s="22"/>
      <c r="PI157" s="22"/>
      <c r="PJ157" s="22"/>
      <c r="PK157" s="22"/>
      <c r="PL157" s="22"/>
      <c r="PM157" s="22"/>
      <c r="PN157" s="22"/>
      <c r="PO157" s="22"/>
      <c r="PP157" s="22"/>
      <c r="PQ157" s="22"/>
      <c r="PR157" s="22"/>
      <c r="PS157" s="22"/>
      <c r="PT157" s="22"/>
      <c r="PU157" s="22"/>
      <c r="PV157" s="22"/>
      <c r="PW157" s="22"/>
      <c r="PX157" s="22"/>
      <c r="PY157" s="22"/>
      <c r="PZ157" s="22"/>
      <c r="QA157" s="22"/>
      <c r="QB157" s="22"/>
      <c r="QC157" s="22"/>
      <c r="QD157" s="22"/>
      <c r="QE157" s="22"/>
      <c r="QF157" s="22"/>
      <c r="QG157" s="22"/>
      <c r="QH157" s="22"/>
      <c r="QI157" s="22"/>
      <c r="QJ157" s="22"/>
      <c r="QK157" s="22"/>
      <c r="QL157" s="22"/>
      <c r="QM157" s="22"/>
      <c r="QN157" s="22"/>
      <c r="QO157" s="22"/>
      <c r="QP157" s="22"/>
      <c r="QQ157" s="22"/>
      <c r="QR157" s="22"/>
      <c r="QS157" s="22"/>
      <c r="QT157" s="22"/>
      <c r="QU157" s="22"/>
      <c r="QV157" s="22"/>
      <c r="QW157" s="22"/>
      <c r="QX157" s="22"/>
      <c r="QY157" s="22"/>
      <c r="QZ157" s="22"/>
      <c r="RA157" s="22"/>
      <c r="RB157" s="22"/>
      <c r="RC157" s="22"/>
      <c r="RD157" s="22"/>
      <c r="RE157" s="22"/>
      <c r="RF157" s="22"/>
      <c r="RG157" s="22"/>
      <c r="RH157" s="22"/>
      <c r="RI157" s="22"/>
      <c r="RJ157" s="22"/>
      <c r="RK157" s="22"/>
      <c r="RL157" s="22"/>
      <c r="RM157" s="22"/>
      <c r="RN157" s="22"/>
      <c r="RO157" s="22"/>
      <c r="RP157" s="22"/>
      <c r="RQ157" s="22"/>
      <c r="RR157" s="22"/>
      <c r="RS157" s="22"/>
      <c r="RT157" s="22"/>
      <c r="RU157" s="22"/>
      <c r="RV157" s="22"/>
      <c r="RW157" s="22"/>
      <c r="RX157" s="22"/>
      <c r="RY157" s="22"/>
      <c r="RZ157" s="22"/>
      <c r="SA157" s="22"/>
      <c r="SB157" s="22"/>
      <c r="SC157" s="22"/>
      <c r="SD157" s="22"/>
      <c r="SE157" s="22"/>
      <c r="SF157" s="22"/>
      <c r="SG157" s="22"/>
      <c r="SH157" s="22"/>
      <c r="SI157" s="22"/>
      <c r="SJ157" s="22"/>
      <c r="SK157" s="22"/>
      <c r="SL157" s="22"/>
      <c r="SM157" s="22"/>
      <c r="SN157" s="22"/>
      <c r="SO157" s="22"/>
      <c r="SP157" s="22"/>
      <c r="SQ157" s="22"/>
      <c r="SR157" s="22"/>
      <c r="SS157" s="22"/>
      <c r="ST157" s="22"/>
      <c r="SU157" s="22"/>
      <c r="SV157" s="22"/>
      <c r="SW157" s="22"/>
      <c r="SX157" s="22"/>
      <c r="SY157" s="22"/>
      <c r="SZ157" s="22"/>
    </row>
    <row r="158" spans="1:520" s="10" customFormat="1" ht="63" customHeight="1" x14ac:dyDescent="0.2">
      <c r="A158" s="26"/>
      <c r="B158" s="94">
        <v>1</v>
      </c>
      <c r="C158" s="94">
        <v>4</v>
      </c>
      <c r="D158" s="136" t="s">
        <v>4445</v>
      </c>
      <c r="E158" s="118" t="s">
        <v>4300</v>
      </c>
      <c r="F158" s="208" t="s">
        <v>598</v>
      </c>
      <c r="G158" s="118"/>
      <c r="H158" s="8" t="s">
        <v>1017</v>
      </c>
      <c r="I158" s="87"/>
      <c r="J158" s="87"/>
      <c r="K158" s="130" t="s">
        <v>4405</v>
      </c>
      <c r="L158" s="128" t="s">
        <v>538</v>
      </c>
      <c r="M158" s="87" t="s">
        <v>4429</v>
      </c>
      <c r="N158" s="51" t="s">
        <v>45</v>
      </c>
      <c r="O158" s="57" t="s">
        <v>964</v>
      </c>
      <c r="P158" s="47" t="s">
        <v>540</v>
      </c>
      <c r="Q158" s="11" t="s">
        <v>541</v>
      </c>
      <c r="R158" s="128" t="s">
        <v>539</v>
      </c>
      <c r="S158" s="145" t="s">
        <v>664</v>
      </c>
      <c r="T158" s="28">
        <v>6977632</v>
      </c>
      <c r="U158" s="233">
        <f>((T158-T159)/T158)</f>
        <v>0.37065540286446746</v>
      </c>
      <c r="V158" s="165" t="s">
        <v>65</v>
      </c>
      <c r="W158" s="167" t="s">
        <v>614</v>
      </c>
      <c r="X158" s="48"/>
      <c r="Y158" s="49"/>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c r="IG158" s="22"/>
      <c r="IH158" s="22"/>
      <c r="II158" s="22"/>
      <c r="IJ158" s="22"/>
      <c r="IK158" s="22"/>
      <c r="IL158" s="22"/>
      <c r="IM158" s="22"/>
      <c r="IN158" s="22"/>
      <c r="IO158" s="22"/>
      <c r="IP158" s="22"/>
      <c r="IQ158" s="22"/>
      <c r="IR158" s="22"/>
      <c r="IS158" s="22"/>
      <c r="IT158" s="22"/>
      <c r="IU158" s="22"/>
      <c r="IV158" s="22"/>
      <c r="IW158" s="22"/>
      <c r="IX158" s="22"/>
      <c r="IY158" s="22"/>
      <c r="IZ158" s="22"/>
      <c r="JA158" s="22"/>
      <c r="JB158" s="22"/>
      <c r="JC158" s="22"/>
      <c r="JD158" s="22"/>
      <c r="JE158" s="22"/>
      <c r="JF158" s="22"/>
      <c r="JG158" s="22"/>
      <c r="JH158" s="22"/>
      <c r="JI158" s="22"/>
      <c r="JJ158" s="22"/>
      <c r="JK158" s="22"/>
      <c r="JL158" s="22"/>
      <c r="JM158" s="22"/>
      <c r="JN158" s="22"/>
      <c r="JO158" s="22"/>
      <c r="JP158" s="22"/>
      <c r="JQ158" s="22"/>
      <c r="JR158" s="22"/>
      <c r="JS158" s="22"/>
      <c r="JT158" s="22"/>
      <c r="JU158" s="22"/>
      <c r="JV158" s="22"/>
      <c r="JW158" s="22"/>
      <c r="JX158" s="22"/>
      <c r="JY158" s="22"/>
      <c r="JZ158" s="22"/>
      <c r="KA158" s="22"/>
      <c r="KB158" s="22"/>
      <c r="KC158" s="22"/>
      <c r="KD158" s="22"/>
      <c r="KE158" s="22"/>
      <c r="KF158" s="22"/>
      <c r="KG158" s="22"/>
      <c r="KH158" s="22"/>
      <c r="KI158" s="22"/>
      <c r="KJ158" s="22"/>
      <c r="KK158" s="22"/>
      <c r="KL158" s="22"/>
      <c r="KM158" s="22"/>
      <c r="KN158" s="22"/>
      <c r="KO158" s="22"/>
      <c r="KP158" s="22"/>
      <c r="KQ158" s="22"/>
      <c r="KR158" s="22"/>
      <c r="KS158" s="22"/>
      <c r="KT158" s="22"/>
      <c r="KU158" s="22"/>
      <c r="KV158" s="22"/>
      <c r="KW158" s="22"/>
      <c r="KX158" s="22"/>
      <c r="KY158" s="22"/>
      <c r="KZ158" s="22"/>
      <c r="LA158" s="22"/>
      <c r="LB158" s="22"/>
      <c r="LC158" s="22"/>
      <c r="LD158" s="22"/>
      <c r="LE158" s="22"/>
      <c r="LF158" s="22"/>
      <c r="LG158" s="22"/>
      <c r="LH158" s="22"/>
      <c r="LI158" s="22"/>
      <c r="LJ158" s="22"/>
      <c r="LK158" s="22"/>
      <c r="LL158" s="22"/>
      <c r="LM158" s="22"/>
      <c r="LN158" s="22"/>
      <c r="LO158" s="22"/>
      <c r="LP158" s="22"/>
      <c r="LQ158" s="22"/>
      <c r="LR158" s="22"/>
      <c r="LS158" s="22"/>
      <c r="LT158" s="22"/>
      <c r="LU158" s="22"/>
      <c r="LV158" s="22"/>
      <c r="LW158" s="22"/>
      <c r="LX158" s="22"/>
      <c r="LY158" s="22"/>
      <c r="LZ158" s="22"/>
      <c r="MA158" s="22"/>
      <c r="MB158" s="22"/>
      <c r="MC158" s="22"/>
      <c r="MD158" s="22"/>
      <c r="ME158" s="22"/>
      <c r="MF158" s="22"/>
      <c r="MG158" s="22"/>
      <c r="MH158" s="22"/>
      <c r="MI158" s="22"/>
      <c r="MJ158" s="22"/>
      <c r="MK158" s="22"/>
      <c r="ML158" s="22"/>
      <c r="MM158" s="22"/>
      <c r="MN158" s="22"/>
      <c r="MO158" s="22"/>
      <c r="MP158" s="22"/>
      <c r="MQ158" s="22"/>
      <c r="MR158" s="22"/>
      <c r="MS158" s="22"/>
      <c r="MT158" s="22"/>
      <c r="MU158" s="22"/>
      <c r="MV158" s="22"/>
      <c r="MW158" s="22"/>
      <c r="MX158" s="22"/>
      <c r="MY158" s="22"/>
      <c r="MZ158" s="22"/>
      <c r="NA158" s="22"/>
      <c r="NB158" s="22"/>
      <c r="NC158" s="22"/>
      <c r="ND158" s="22"/>
      <c r="NE158" s="22"/>
      <c r="NF158" s="22"/>
      <c r="NG158" s="22"/>
      <c r="NH158" s="22"/>
      <c r="NI158" s="22"/>
      <c r="NJ158" s="22"/>
      <c r="NK158" s="22"/>
      <c r="NL158" s="22"/>
      <c r="NM158" s="22"/>
      <c r="NN158" s="22"/>
      <c r="NO158" s="22"/>
      <c r="NP158" s="22"/>
      <c r="NQ158" s="22"/>
      <c r="NR158" s="22"/>
      <c r="NS158" s="22"/>
      <c r="NT158" s="22"/>
      <c r="NU158" s="22"/>
      <c r="NV158" s="22"/>
      <c r="NW158" s="22"/>
      <c r="NX158" s="22"/>
      <c r="NY158" s="22"/>
      <c r="NZ158" s="22"/>
      <c r="OA158" s="22"/>
      <c r="OB158" s="22"/>
      <c r="OC158" s="22"/>
      <c r="OD158" s="22"/>
      <c r="OE158" s="22"/>
      <c r="OF158" s="22"/>
      <c r="OG158" s="22"/>
      <c r="OH158" s="22"/>
      <c r="OI158" s="22"/>
      <c r="OJ158" s="22"/>
      <c r="OK158" s="22"/>
      <c r="OL158" s="22"/>
      <c r="OM158" s="22"/>
      <c r="ON158" s="22"/>
      <c r="OO158" s="22"/>
      <c r="OP158" s="22"/>
      <c r="OQ158" s="22"/>
      <c r="OR158" s="22"/>
      <c r="OS158" s="22"/>
      <c r="OT158" s="22"/>
      <c r="OU158" s="22"/>
      <c r="OV158" s="22"/>
      <c r="OW158" s="22"/>
      <c r="OX158" s="22"/>
      <c r="OY158" s="22"/>
      <c r="OZ158" s="22"/>
      <c r="PA158" s="22"/>
      <c r="PB158" s="22"/>
      <c r="PC158" s="22"/>
      <c r="PD158" s="22"/>
      <c r="PE158" s="22"/>
      <c r="PF158" s="22"/>
      <c r="PG158" s="22"/>
      <c r="PH158" s="22"/>
      <c r="PI158" s="22"/>
      <c r="PJ158" s="22"/>
      <c r="PK158" s="22"/>
      <c r="PL158" s="22"/>
      <c r="PM158" s="22"/>
      <c r="PN158" s="22"/>
      <c r="PO158" s="22"/>
      <c r="PP158" s="22"/>
      <c r="PQ158" s="22"/>
      <c r="PR158" s="22"/>
      <c r="PS158" s="22"/>
      <c r="PT158" s="22"/>
      <c r="PU158" s="22"/>
      <c r="PV158" s="22"/>
      <c r="PW158" s="22"/>
      <c r="PX158" s="22"/>
      <c r="PY158" s="22"/>
      <c r="PZ158" s="22"/>
      <c r="QA158" s="22"/>
      <c r="QB158" s="22"/>
      <c r="QC158" s="22"/>
      <c r="QD158" s="22"/>
      <c r="QE158" s="22"/>
      <c r="QF158" s="22"/>
      <c r="QG158" s="22"/>
      <c r="QH158" s="22"/>
      <c r="QI158" s="22"/>
      <c r="QJ158" s="22"/>
      <c r="QK158" s="22"/>
      <c r="QL158" s="22"/>
      <c r="QM158" s="22"/>
      <c r="QN158" s="22"/>
      <c r="QO158" s="22"/>
      <c r="QP158" s="22"/>
      <c r="QQ158" s="22"/>
      <c r="QR158" s="22"/>
      <c r="QS158" s="22"/>
      <c r="QT158" s="22"/>
      <c r="QU158" s="22"/>
      <c r="QV158" s="22"/>
      <c r="QW158" s="22"/>
      <c r="QX158" s="22"/>
      <c r="QY158" s="22"/>
      <c r="QZ158" s="22"/>
      <c r="RA158" s="22"/>
      <c r="RB158" s="22"/>
      <c r="RC158" s="22"/>
      <c r="RD158" s="22"/>
      <c r="RE158" s="22"/>
      <c r="RF158" s="22"/>
      <c r="RG158" s="22"/>
      <c r="RH158" s="22"/>
      <c r="RI158" s="22"/>
      <c r="RJ158" s="22"/>
      <c r="RK158" s="22"/>
      <c r="RL158" s="22"/>
      <c r="RM158" s="22"/>
      <c r="RN158" s="22"/>
      <c r="RO158" s="22"/>
      <c r="RP158" s="22"/>
      <c r="RQ158" s="22"/>
      <c r="RR158" s="22"/>
      <c r="RS158" s="22"/>
      <c r="RT158" s="22"/>
      <c r="RU158" s="22"/>
      <c r="RV158" s="22"/>
      <c r="RW158" s="22"/>
      <c r="RX158" s="22"/>
      <c r="RY158" s="22"/>
      <c r="RZ158" s="22"/>
      <c r="SA158" s="22"/>
      <c r="SB158" s="22"/>
      <c r="SC158" s="22"/>
      <c r="SD158" s="22"/>
      <c r="SE158" s="22"/>
      <c r="SF158" s="22"/>
      <c r="SG158" s="22"/>
      <c r="SH158" s="22"/>
      <c r="SI158" s="22"/>
      <c r="SJ158" s="22"/>
      <c r="SK158" s="22"/>
      <c r="SL158" s="22"/>
      <c r="SM158" s="22"/>
      <c r="SN158" s="22"/>
      <c r="SO158" s="22"/>
      <c r="SP158" s="22"/>
      <c r="SQ158" s="22"/>
      <c r="SR158" s="22"/>
      <c r="SS158" s="22"/>
      <c r="ST158" s="22"/>
      <c r="SU158" s="22"/>
      <c r="SV158" s="22"/>
      <c r="SW158" s="22"/>
      <c r="SX158" s="22"/>
      <c r="SY158" s="22"/>
      <c r="SZ158" s="22"/>
    </row>
    <row r="159" spans="1:520" s="10" customFormat="1" ht="54" customHeight="1" x14ac:dyDescent="0.2">
      <c r="A159" s="26"/>
      <c r="B159" s="95">
        <v>1</v>
      </c>
      <c r="C159" s="95">
        <v>4</v>
      </c>
      <c r="D159" s="136" t="s">
        <v>529</v>
      </c>
      <c r="E159" s="119" t="s">
        <v>4300</v>
      </c>
      <c r="F159" s="208"/>
      <c r="G159" s="119"/>
      <c r="H159" s="8" t="s">
        <v>1017</v>
      </c>
      <c r="I159" s="89"/>
      <c r="J159" s="89"/>
      <c r="K159" s="131"/>
      <c r="L159" s="129"/>
      <c r="M159" s="89"/>
      <c r="N159" s="51" t="s">
        <v>45</v>
      </c>
      <c r="O159" s="57" t="s">
        <v>964</v>
      </c>
      <c r="P159" s="47" t="s">
        <v>542</v>
      </c>
      <c r="Q159" s="11" t="s">
        <v>541</v>
      </c>
      <c r="R159" s="129"/>
      <c r="S159" s="146"/>
      <c r="T159" s="28">
        <v>4391335</v>
      </c>
      <c r="U159" s="234"/>
      <c r="V159" s="165" t="s">
        <v>65</v>
      </c>
      <c r="W159" s="167" t="s">
        <v>614</v>
      </c>
      <c r="X159" s="48"/>
      <c r="Y159" s="49"/>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c r="IN159" s="22"/>
      <c r="IO159" s="22"/>
      <c r="IP159" s="22"/>
      <c r="IQ159" s="22"/>
      <c r="IR159" s="22"/>
      <c r="IS159" s="22"/>
      <c r="IT159" s="22"/>
      <c r="IU159" s="22"/>
      <c r="IV159" s="22"/>
      <c r="IW159" s="22"/>
      <c r="IX159" s="22"/>
      <c r="IY159" s="22"/>
      <c r="IZ159" s="22"/>
      <c r="JA159" s="22"/>
      <c r="JB159" s="22"/>
      <c r="JC159" s="22"/>
      <c r="JD159" s="22"/>
      <c r="JE159" s="22"/>
      <c r="JF159" s="22"/>
      <c r="JG159" s="22"/>
      <c r="JH159" s="22"/>
      <c r="JI159" s="22"/>
      <c r="JJ159" s="22"/>
      <c r="JK159" s="22"/>
      <c r="JL159" s="22"/>
      <c r="JM159" s="22"/>
      <c r="JN159" s="22"/>
      <c r="JO159" s="22"/>
      <c r="JP159" s="22"/>
      <c r="JQ159" s="22"/>
      <c r="JR159" s="22"/>
      <c r="JS159" s="22"/>
      <c r="JT159" s="22"/>
      <c r="JU159" s="22"/>
      <c r="JV159" s="22"/>
      <c r="JW159" s="22"/>
      <c r="JX159" s="22"/>
      <c r="JY159" s="22"/>
      <c r="JZ159" s="22"/>
      <c r="KA159" s="22"/>
      <c r="KB159" s="22"/>
      <c r="KC159" s="22"/>
      <c r="KD159" s="22"/>
      <c r="KE159" s="22"/>
      <c r="KF159" s="22"/>
      <c r="KG159" s="22"/>
      <c r="KH159" s="22"/>
      <c r="KI159" s="22"/>
      <c r="KJ159" s="22"/>
      <c r="KK159" s="22"/>
      <c r="KL159" s="22"/>
      <c r="KM159" s="22"/>
      <c r="KN159" s="22"/>
      <c r="KO159" s="22"/>
      <c r="KP159" s="22"/>
      <c r="KQ159" s="22"/>
      <c r="KR159" s="22"/>
      <c r="KS159" s="22"/>
      <c r="KT159" s="22"/>
      <c r="KU159" s="22"/>
      <c r="KV159" s="22"/>
      <c r="KW159" s="22"/>
      <c r="KX159" s="22"/>
      <c r="KY159" s="22"/>
      <c r="KZ159" s="22"/>
      <c r="LA159" s="22"/>
      <c r="LB159" s="22"/>
      <c r="LC159" s="22"/>
      <c r="LD159" s="22"/>
      <c r="LE159" s="22"/>
      <c r="LF159" s="22"/>
      <c r="LG159" s="22"/>
      <c r="LH159" s="22"/>
      <c r="LI159" s="22"/>
      <c r="LJ159" s="22"/>
      <c r="LK159" s="22"/>
      <c r="LL159" s="22"/>
      <c r="LM159" s="22"/>
      <c r="LN159" s="22"/>
      <c r="LO159" s="22"/>
      <c r="LP159" s="22"/>
      <c r="LQ159" s="22"/>
      <c r="LR159" s="22"/>
      <c r="LS159" s="22"/>
      <c r="LT159" s="22"/>
      <c r="LU159" s="22"/>
      <c r="LV159" s="22"/>
      <c r="LW159" s="22"/>
      <c r="LX159" s="22"/>
      <c r="LY159" s="22"/>
      <c r="LZ159" s="22"/>
      <c r="MA159" s="22"/>
      <c r="MB159" s="22"/>
      <c r="MC159" s="22"/>
      <c r="MD159" s="22"/>
      <c r="ME159" s="22"/>
      <c r="MF159" s="22"/>
      <c r="MG159" s="22"/>
      <c r="MH159" s="22"/>
      <c r="MI159" s="22"/>
      <c r="MJ159" s="22"/>
      <c r="MK159" s="22"/>
      <c r="ML159" s="22"/>
      <c r="MM159" s="22"/>
      <c r="MN159" s="22"/>
      <c r="MO159" s="22"/>
      <c r="MP159" s="22"/>
      <c r="MQ159" s="22"/>
      <c r="MR159" s="22"/>
      <c r="MS159" s="22"/>
      <c r="MT159" s="22"/>
      <c r="MU159" s="22"/>
      <c r="MV159" s="22"/>
      <c r="MW159" s="22"/>
      <c r="MX159" s="22"/>
      <c r="MY159" s="22"/>
      <c r="MZ159" s="22"/>
      <c r="NA159" s="22"/>
      <c r="NB159" s="22"/>
      <c r="NC159" s="22"/>
      <c r="ND159" s="22"/>
      <c r="NE159" s="22"/>
      <c r="NF159" s="22"/>
      <c r="NG159" s="22"/>
      <c r="NH159" s="22"/>
      <c r="NI159" s="22"/>
      <c r="NJ159" s="22"/>
      <c r="NK159" s="22"/>
      <c r="NL159" s="22"/>
      <c r="NM159" s="22"/>
      <c r="NN159" s="22"/>
      <c r="NO159" s="22"/>
      <c r="NP159" s="22"/>
      <c r="NQ159" s="22"/>
      <c r="NR159" s="22"/>
      <c r="NS159" s="22"/>
      <c r="NT159" s="22"/>
      <c r="NU159" s="22"/>
      <c r="NV159" s="22"/>
      <c r="NW159" s="22"/>
      <c r="NX159" s="22"/>
      <c r="NY159" s="22"/>
      <c r="NZ159" s="22"/>
      <c r="OA159" s="22"/>
      <c r="OB159" s="22"/>
      <c r="OC159" s="22"/>
      <c r="OD159" s="22"/>
      <c r="OE159" s="22"/>
      <c r="OF159" s="22"/>
      <c r="OG159" s="22"/>
      <c r="OH159" s="22"/>
      <c r="OI159" s="22"/>
      <c r="OJ159" s="22"/>
      <c r="OK159" s="22"/>
      <c r="OL159" s="22"/>
      <c r="OM159" s="22"/>
      <c r="ON159" s="22"/>
      <c r="OO159" s="22"/>
      <c r="OP159" s="22"/>
      <c r="OQ159" s="22"/>
      <c r="OR159" s="22"/>
      <c r="OS159" s="22"/>
      <c r="OT159" s="22"/>
      <c r="OU159" s="22"/>
      <c r="OV159" s="22"/>
      <c r="OW159" s="22"/>
      <c r="OX159" s="22"/>
      <c r="OY159" s="22"/>
      <c r="OZ159" s="22"/>
      <c r="PA159" s="22"/>
      <c r="PB159" s="22"/>
      <c r="PC159" s="22"/>
      <c r="PD159" s="22"/>
      <c r="PE159" s="22"/>
      <c r="PF159" s="22"/>
      <c r="PG159" s="22"/>
      <c r="PH159" s="22"/>
      <c r="PI159" s="22"/>
      <c r="PJ159" s="22"/>
      <c r="PK159" s="22"/>
      <c r="PL159" s="22"/>
      <c r="PM159" s="22"/>
      <c r="PN159" s="22"/>
      <c r="PO159" s="22"/>
      <c r="PP159" s="22"/>
      <c r="PQ159" s="22"/>
      <c r="PR159" s="22"/>
      <c r="PS159" s="22"/>
      <c r="PT159" s="22"/>
      <c r="PU159" s="22"/>
      <c r="PV159" s="22"/>
      <c r="PW159" s="22"/>
      <c r="PX159" s="22"/>
      <c r="PY159" s="22"/>
      <c r="PZ159" s="22"/>
      <c r="QA159" s="22"/>
      <c r="QB159" s="22"/>
      <c r="QC159" s="22"/>
      <c r="QD159" s="22"/>
      <c r="QE159" s="22"/>
      <c r="QF159" s="22"/>
      <c r="QG159" s="22"/>
      <c r="QH159" s="22"/>
      <c r="QI159" s="22"/>
      <c r="QJ159" s="22"/>
      <c r="QK159" s="22"/>
      <c r="QL159" s="22"/>
      <c r="QM159" s="22"/>
      <c r="QN159" s="22"/>
      <c r="QO159" s="22"/>
      <c r="QP159" s="22"/>
      <c r="QQ159" s="22"/>
      <c r="QR159" s="22"/>
      <c r="QS159" s="22"/>
      <c r="QT159" s="22"/>
      <c r="QU159" s="22"/>
      <c r="QV159" s="22"/>
      <c r="QW159" s="22"/>
      <c r="QX159" s="22"/>
      <c r="QY159" s="22"/>
      <c r="QZ159" s="22"/>
      <c r="RA159" s="22"/>
      <c r="RB159" s="22"/>
      <c r="RC159" s="22"/>
      <c r="RD159" s="22"/>
      <c r="RE159" s="22"/>
      <c r="RF159" s="22"/>
      <c r="RG159" s="22"/>
      <c r="RH159" s="22"/>
      <c r="RI159" s="22"/>
      <c r="RJ159" s="22"/>
      <c r="RK159" s="22"/>
      <c r="RL159" s="22"/>
      <c r="RM159" s="22"/>
      <c r="RN159" s="22"/>
      <c r="RO159" s="22"/>
      <c r="RP159" s="22"/>
      <c r="RQ159" s="22"/>
      <c r="RR159" s="22"/>
      <c r="RS159" s="22"/>
      <c r="RT159" s="22"/>
      <c r="RU159" s="22"/>
      <c r="RV159" s="22"/>
      <c r="RW159" s="22"/>
      <c r="RX159" s="22"/>
      <c r="RY159" s="22"/>
      <c r="RZ159" s="22"/>
      <c r="SA159" s="22"/>
      <c r="SB159" s="22"/>
      <c r="SC159" s="22"/>
      <c r="SD159" s="22"/>
      <c r="SE159" s="22"/>
      <c r="SF159" s="22"/>
      <c r="SG159" s="22"/>
      <c r="SH159" s="22"/>
      <c r="SI159" s="22"/>
      <c r="SJ159" s="22"/>
      <c r="SK159" s="22"/>
      <c r="SL159" s="22"/>
      <c r="SM159" s="22"/>
      <c r="SN159" s="22"/>
      <c r="SO159" s="22"/>
      <c r="SP159" s="22"/>
      <c r="SQ159" s="22"/>
      <c r="SR159" s="22"/>
      <c r="SS159" s="22"/>
      <c r="ST159" s="22"/>
      <c r="SU159" s="22"/>
      <c r="SV159" s="22"/>
      <c r="SW159" s="22"/>
      <c r="SX159" s="22"/>
      <c r="SY159" s="22"/>
      <c r="SZ159" s="22"/>
    </row>
    <row r="160" spans="1:520" s="10" customFormat="1" ht="115.5" customHeight="1" x14ac:dyDescent="0.2">
      <c r="A160" s="26"/>
      <c r="B160" s="94">
        <v>1</v>
      </c>
      <c r="C160" s="94">
        <v>4</v>
      </c>
      <c r="D160" s="136" t="s">
        <v>4445</v>
      </c>
      <c r="E160" s="118" t="s">
        <v>4300</v>
      </c>
      <c r="F160" s="208" t="s">
        <v>598</v>
      </c>
      <c r="G160" s="118"/>
      <c r="H160" s="8" t="s">
        <v>1017</v>
      </c>
      <c r="I160" s="87"/>
      <c r="J160" s="87"/>
      <c r="K160" s="130" t="s">
        <v>4406</v>
      </c>
      <c r="L160" s="128" t="s">
        <v>543</v>
      </c>
      <c r="M160" s="87" t="s">
        <v>607</v>
      </c>
      <c r="N160" s="107" t="s">
        <v>45</v>
      </c>
      <c r="O160" s="147" t="s">
        <v>608</v>
      </c>
      <c r="P160" s="47" t="s">
        <v>545</v>
      </c>
      <c r="Q160" s="11" t="s">
        <v>546</v>
      </c>
      <c r="R160" s="128" t="s">
        <v>544</v>
      </c>
      <c r="S160" s="145" t="s">
        <v>664</v>
      </c>
      <c r="T160" s="28">
        <v>4</v>
      </c>
      <c r="U160" s="233">
        <f>((T160-T161)/T160)</f>
        <v>0.75</v>
      </c>
      <c r="V160" s="165" t="s">
        <v>65</v>
      </c>
      <c r="W160" s="167" t="s">
        <v>614</v>
      </c>
      <c r="X160" s="48"/>
      <c r="Y160" s="49"/>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c r="IP160" s="22"/>
      <c r="IQ160" s="22"/>
      <c r="IR160" s="22"/>
      <c r="IS160" s="22"/>
      <c r="IT160" s="22"/>
      <c r="IU160" s="22"/>
      <c r="IV160" s="22"/>
      <c r="IW160" s="22"/>
      <c r="IX160" s="22"/>
      <c r="IY160" s="22"/>
      <c r="IZ160" s="22"/>
      <c r="JA160" s="22"/>
      <c r="JB160" s="22"/>
      <c r="JC160" s="22"/>
      <c r="JD160" s="22"/>
      <c r="JE160" s="22"/>
      <c r="JF160" s="22"/>
      <c r="JG160" s="22"/>
      <c r="JH160" s="22"/>
      <c r="JI160" s="22"/>
      <c r="JJ160" s="22"/>
      <c r="JK160" s="22"/>
      <c r="JL160" s="22"/>
      <c r="JM160" s="22"/>
      <c r="JN160" s="22"/>
      <c r="JO160" s="22"/>
      <c r="JP160" s="22"/>
      <c r="JQ160" s="22"/>
      <c r="JR160" s="22"/>
      <c r="JS160" s="22"/>
      <c r="JT160" s="22"/>
      <c r="JU160" s="22"/>
      <c r="JV160" s="22"/>
      <c r="JW160" s="22"/>
      <c r="JX160" s="22"/>
      <c r="JY160" s="22"/>
      <c r="JZ160" s="22"/>
      <c r="KA160" s="22"/>
      <c r="KB160" s="22"/>
      <c r="KC160" s="22"/>
      <c r="KD160" s="22"/>
      <c r="KE160" s="22"/>
      <c r="KF160" s="22"/>
      <c r="KG160" s="22"/>
      <c r="KH160" s="22"/>
      <c r="KI160" s="22"/>
      <c r="KJ160" s="22"/>
      <c r="KK160" s="22"/>
      <c r="KL160" s="22"/>
      <c r="KM160" s="22"/>
      <c r="KN160" s="22"/>
      <c r="KO160" s="22"/>
      <c r="KP160" s="22"/>
      <c r="KQ160" s="22"/>
      <c r="KR160" s="22"/>
      <c r="KS160" s="22"/>
      <c r="KT160" s="22"/>
      <c r="KU160" s="22"/>
      <c r="KV160" s="22"/>
      <c r="KW160" s="22"/>
      <c r="KX160" s="22"/>
      <c r="KY160" s="22"/>
      <c r="KZ160" s="22"/>
      <c r="LA160" s="22"/>
      <c r="LB160" s="22"/>
      <c r="LC160" s="22"/>
      <c r="LD160" s="22"/>
      <c r="LE160" s="22"/>
      <c r="LF160" s="22"/>
      <c r="LG160" s="22"/>
      <c r="LH160" s="22"/>
      <c r="LI160" s="22"/>
      <c r="LJ160" s="22"/>
      <c r="LK160" s="22"/>
      <c r="LL160" s="22"/>
      <c r="LM160" s="22"/>
      <c r="LN160" s="22"/>
      <c r="LO160" s="22"/>
      <c r="LP160" s="22"/>
      <c r="LQ160" s="22"/>
      <c r="LR160" s="22"/>
      <c r="LS160" s="22"/>
      <c r="LT160" s="22"/>
      <c r="LU160" s="22"/>
      <c r="LV160" s="22"/>
      <c r="LW160" s="22"/>
      <c r="LX160" s="22"/>
      <c r="LY160" s="22"/>
      <c r="LZ160" s="22"/>
      <c r="MA160" s="22"/>
      <c r="MB160" s="22"/>
      <c r="MC160" s="22"/>
      <c r="MD160" s="22"/>
      <c r="ME160" s="22"/>
      <c r="MF160" s="22"/>
      <c r="MG160" s="22"/>
      <c r="MH160" s="22"/>
      <c r="MI160" s="22"/>
      <c r="MJ160" s="22"/>
      <c r="MK160" s="22"/>
      <c r="ML160" s="22"/>
      <c r="MM160" s="22"/>
      <c r="MN160" s="22"/>
      <c r="MO160" s="22"/>
      <c r="MP160" s="22"/>
      <c r="MQ160" s="22"/>
      <c r="MR160" s="22"/>
      <c r="MS160" s="22"/>
      <c r="MT160" s="22"/>
      <c r="MU160" s="22"/>
      <c r="MV160" s="22"/>
      <c r="MW160" s="22"/>
      <c r="MX160" s="22"/>
      <c r="MY160" s="22"/>
      <c r="MZ160" s="22"/>
      <c r="NA160" s="22"/>
      <c r="NB160" s="22"/>
      <c r="NC160" s="22"/>
      <c r="ND160" s="22"/>
      <c r="NE160" s="22"/>
      <c r="NF160" s="22"/>
      <c r="NG160" s="22"/>
      <c r="NH160" s="22"/>
      <c r="NI160" s="22"/>
      <c r="NJ160" s="22"/>
      <c r="NK160" s="22"/>
      <c r="NL160" s="22"/>
      <c r="NM160" s="22"/>
      <c r="NN160" s="22"/>
      <c r="NO160" s="22"/>
      <c r="NP160" s="22"/>
      <c r="NQ160" s="22"/>
      <c r="NR160" s="22"/>
      <c r="NS160" s="22"/>
      <c r="NT160" s="22"/>
      <c r="NU160" s="22"/>
      <c r="NV160" s="22"/>
      <c r="NW160" s="22"/>
      <c r="NX160" s="22"/>
      <c r="NY160" s="22"/>
      <c r="NZ160" s="22"/>
      <c r="OA160" s="22"/>
      <c r="OB160" s="22"/>
      <c r="OC160" s="22"/>
      <c r="OD160" s="22"/>
      <c r="OE160" s="22"/>
      <c r="OF160" s="22"/>
      <c r="OG160" s="22"/>
      <c r="OH160" s="22"/>
      <c r="OI160" s="22"/>
      <c r="OJ160" s="22"/>
      <c r="OK160" s="22"/>
      <c r="OL160" s="22"/>
      <c r="OM160" s="22"/>
      <c r="ON160" s="22"/>
      <c r="OO160" s="22"/>
      <c r="OP160" s="22"/>
      <c r="OQ160" s="22"/>
      <c r="OR160" s="22"/>
      <c r="OS160" s="22"/>
      <c r="OT160" s="22"/>
      <c r="OU160" s="22"/>
      <c r="OV160" s="22"/>
      <c r="OW160" s="22"/>
      <c r="OX160" s="22"/>
      <c r="OY160" s="22"/>
      <c r="OZ160" s="22"/>
      <c r="PA160" s="22"/>
      <c r="PB160" s="22"/>
      <c r="PC160" s="22"/>
      <c r="PD160" s="22"/>
      <c r="PE160" s="22"/>
      <c r="PF160" s="22"/>
      <c r="PG160" s="22"/>
      <c r="PH160" s="22"/>
      <c r="PI160" s="22"/>
      <c r="PJ160" s="22"/>
      <c r="PK160" s="22"/>
      <c r="PL160" s="22"/>
      <c r="PM160" s="22"/>
      <c r="PN160" s="22"/>
      <c r="PO160" s="22"/>
      <c r="PP160" s="22"/>
      <c r="PQ160" s="22"/>
      <c r="PR160" s="22"/>
      <c r="PS160" s="22"/>
      <c r="PT160" s="22"/>
      <c r="PU160" s="22"/>
      <c r="PV160" s="22"/>
      <c r="PW160" s="22"/>
      <c r="PX160" s="22"/>
      <c r="PY160" s="22"/>
      <c r="PZ160" s="22"/>
      <c r="QA160" s="22"/>
      <c r="QB160" s="22"/>
      <c r="QC160" s="22"/>
      <c r="QD160" s="22"/>
      <c r="QE160" s="22"/>
      <c r="QF160" s="22"/>
      <c r="QG160" s="22"/>
      <c r="QH160" s="22"/>
      <c r="QI160" s="22"/>
      <c r="QJ160" s="22"/>
      <c r="QK160" s="22"/>
      <c r="QL160" s="22"/>
      <c r="QM160" s="22"/>
      <c r="QN160" s="22"/>
      <c r="QO160" s="22"/>
      <c r="QP160" s="22"/>
      <c r="QQ160" s="22"/>
      <c r="QR160" s="22"/>
      <c r="QS160" s="22"/>
      <c r="QT160" s="22"/>
      <c r="QU160" s="22"/>
      <c r="QV160" s="22"/>
      <c r="QW160" s="22"/>
      <c r="QX160" s="22"/>
      <c r="QY160" s="22"/>
      <c r="QZ160" s="22"/>
      <c r="RA160" s="22"/>
      <c r="RB160" s="22"/>
      <c r="RC160" s="22"/>
      <c r="RD160" s="22"/>
      <c r="RE160" s="22"/>
      <c r="RF160" s="22"/>
      <c r="RG160" s="22"/>
      <c r="RH160" s="22"/>
      <c r="RI160" s="22"/>
      <c r="RJ160" s="22"/>
      <c r="RK160" s="22"/>
      <c r="RL160" s="22"/>
      <c r="RM160" s="22"/>
      <c r="RN160" s="22"/>
      <c r="RO160" s="22"/>
      <c r="RP160" s="22"/>
      <c r="RQ160" s="22"/>
      <c r="RR160" s="22"/>
      <c r="RS160" s="22"/>
      <c r="RT160" s="22"/>
      <c r="RU160" s="22"/>
      <c r="RV160" s="22"/>
      <c r="RW160" s="22"/>
      <c r="RX160" s="22"/>
      <c r="RY160" s="22"/>
      <c r="RZ160" s="22"/>
      <c r="SA160" s="22"/>
      <c r="SB160" s="22"/>
      <c r="SC160" s="22"/>
      <c r="SD160" s="22"/>
      <c r="SE160" s="22"/>
      <c r="SF160" s="22"/>
      <c r="SG160" s="22"/>
      <c r="SH160" s="22"/>
      <c r="SI160" s="22"/>
      <c r="SJ160" s="22"/>
      <c r="SK160" s="22"/>
      <c r="SL160" s="22"/>
      <c r="SM160" s="22"/>
      <c r="SN160" s="22"/>
      <c r="SO160" s="22"/>
      <c r="SP160" s="22"/>
      <c r="SQ160" s="22"/>
      <c r="SR160" s="22"/>
      <c r="SS160" s="22"/>
      <c r="ST160" s="22"/>
      <c r="SU160" s="22"/>
      <c r="SV160" s="22"/>
      <c r="SW160" s="22"/>
      <c r="SX160" s="22"/>
      <c r="SY160" s="22"/>
      <c r="SZ160" s="22"/>
    </row>
    <row r="161" spans="1:520" s="10" customFormat="1" ht="115.5" customHeight="1" x14ac:dyDescent="0.2">
      <c r="A161" s="26"/>
      <c r="B161" s="95">
        <v>1</v>
      </c>
      <c r="C161" s="95">
        <v>4</v>
      </c>
      <c r="D161" s="136" t="s">
        <v>529</v>
      </c>
      <c r="E161" s="119" t="s">
        <v>4300</v>
      </c>
      <c r="F161" s="208"/>
      <c r="G161" s="119"/>
      <c r="H161" s="8" t="s">
        <v>1017</v>
      </c>
      <c r="I161" s="89"/>
      <c r="J161" s="89"/>
      <c r="K161" s="131"/>
      <c r="L161" s="129"/>
      <c r="M161" s="89"/>
      <c r="N161" s="109"/>
      <c r="O161" s="148"/>
      <c r="P161" s="47" t="s">
        <v>547</v>
      </c>
      <c r="Q161" s="11" t="s">
        <v>546</v>
      </c>
      <c r="R161" s="129"/>
      <c r="S161" s="146"/>
      <c r="T161" s="28">
        <v>1</v>
      </c>
      <c r="U161" s="234"/>
      <c r="V161" s="165" t="s">
        <v>65</v>
      </c>
      <c r="W161" s="167" t="s">
        <v>614</v>
      </c>
      <c r="X161" s="48"/>
      <c r="Y161" s="49"/>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c r="IN161" s="22"/>
      <c r="IO161" s="22"/>
      <c r="IP161" s="22"/>
      <c r="IQ161" s="22"/>
      <c r="IR161" s="22"/>
      <c r="IS161" s="22"/>
      <c r="IT161" s="22"/>
      <c r="IU161" s="22"/>
      <c r="IV161" s="22"/>
      <c r="IW161" s="22"/>
      <c r="IX161" s="22"/>
      <c r="IY161" s="22"/>
      <c r="IZ161" s="22"/>
      <c r="JA161" s="22"/>
      <c r="JB161" s="22"/>
      <c r="JC161" s="22"/>
      <c r="JD161" s="22"/>
      <c r="JE161" s="22"/>
      <c r="JF161" s="22"/>
      <c r="JG161" s="22"/>
      <c r="JH161" s="22"/>
      <c r="JI161" s="22"/>
      <c r="JJ161" s="22"/>
      <c r="JK161" s="22"/>
      <c r="JL161" s="22"/>
      <c r="JM161" s="22"/>
      <c r="JN161" s="22"/>
      <c r="JO161" s="22"/>
      <c r="JP161" s="22"/>
      <c r="JQ161" s="22"/>
      <c r="JR161" s="22"/>
      <c r="JS161" s="22"/>
      <c r="JT161" s="22"/>
      <c r="JU161" s="22"/>
      <c r="JV161" s="22"/>
      <c r="JW161" s="22"/>
      <c r="JX161" s="22"/>
      <c r="JY161" s="22"/>
      <c r="JZ161" s="22"/>
      <c r="KA161" s="22"/>
      <c r="KB161" s="22"/>
      <c r="KC161" s="22"/>
      <c r="KD161" s="22"/>
      <c r="KE161" s="22"/>
      <c r="KF161" s="22"/>
      <c r="KG161" s="22"/>
      <c r="KH161" s="22"/>
      <c r="KI161" s="22"/>
      <c r="KJ161" s="22"/>
      <c r="KK161" s="22"/>
      <c r="KL161" s="22"/>
      <c r="KM161" s="22"/>
      <c r="KN161" s="22"/>
      <c r="KO161" s="22"/>
      <c r="KP161" s="22"/>
      <c r="KQ161" s="22"/>
      <c r="KR161" s="22"/>
      <c r="KS161" s="22"/>
      <c r="KT161" s="22"/>
      <c r="KU161" s="22"/>
      <c r="KV161" s="22"/>
      <c r="KW161" s="22"/>
      <c r="KX161" s="22"/>
      <c r="KY161" s="22"/>
      <c r="KZ161" s="22"/>
      <c r="LA161" s="22"/>
      <c r="LB161" s="22"/>
      <c r="LC161" s="22"/>
      <c r="LD161" s="22"/>
      <c r="LE161" s="22"/>
      <c r="LF161" s="22"/>
      <c r="LG161" s="22"/>
      <c r="LH161" s="22"/>
      <c r="LI161" s="22"/>
      <c r="LJ161" s="22"/>
      <c r="LK161" s="22"/>
      <c r="LL161" s="22"/>
      <c r="LM161" s="22"/>
      <c r="LN161" s="22"/>
      <c r="LO161" s="22"/>
      <c r="LP161" s="22"/>
      <c r="LQ161" s="22"/>
      <c r="LR161" s="22"/>
      <c r="LS161" s="22"/>
      <c r="LT161" s="22"/>
      <c r="LU161" s="22"/>
      <c r="LV161" s="22"/>
      <c r="LW161" s="22"/>
      <c r="LX161" s="22"/>
      <c r="LY161" s="22"/>
      <c r="LZ161" s="22"/>
      <c r="MA161" s="22"/>
      <c r="MB161" s="22"/>
      <c r="MC161" s="22"/>
      <c r="MD161" s="22"/>
      <c r="ME161" s="22"/>
      <c r="MF161" s="22"/>
      <c r="MG161" s="22"/>
      <c r="MH161" s="22"/>
      <c r="MI161" s="22"/>
      <c r="MJ161" s="22"/>
      <c r="MK161" s="22"/>
      <c r="ML161" s="22"/>
      <c r="MM161" s="22"/>
      <c r="MN161" s="22"/>
      <c r="MO161" s="22"/>
      <c r="MP161" s="22"/>
      <c r="MQ161" s="22"/>
      <c r="MR161" s="22"/>
      <c r="MS161" s="22"/>
      <c r="MT161" s="22"/>
      <c r="MU161" s="22"/>
      <c r="MV161" s="22"/>
      <c r="MW161" s="22"/>
      <c r="MX161" s="22"/>
      <c r="MY161" s="22"/>
      <c r="MZ161" s="22"/>
      <c r="NA161" s="22"/>
      <c r="NB161" s="22"/>
      <c r="NC161" s="22"/>
      <c r="ND161" s="22"/>
      <c r="NE161" s="22"/>
      <c r="NF161" s="22"/>
      <c r="NG161" s="22"/>
      <c r="NH161" s="22"/>
      <c r="NI161" s="22"/>
      <c r="NJ161" s="22"/>
      <c r="NK161" s="22"/>
      <c r="NL161" s="22"/>
      <c r="NM161" s="22"/>
      <c r="NN161" s="22"/>
      <c r="NO161" s="22"/>
      <c r="NP161" s="22"/>
      <c r="NQ161" s="22"/>
      <c r="NR161" s="22"/>
      <c r="NS161" s="22"/>
      <c r="NT161" s="22"/>
      <c r="NU161" s="22"/>
      <c r="NV161" s="22"/>
      <c r="NW161" s="22"/>
      <c r="NX161" s="22"/>
      <c r="NY161" s="22"/>
      <c r="NZ161" s="22"/>
      <c r="OA161" s="22"/>
      <c r="OB161" s="22"/>
      <c r="OC161" s="22"/>
      <c r="OD161" s="22"/>
      <c r="OE161" s="22"/>
      <c r="OF161" s="22"/>
      <c r="OG161" s="22"/>
      <c r="OH161" s="22"/>
      <c r="OI161" s="22"/>
      <c r="OJ161" s="22"/>
      <c r="OK161" s="22"/>
      <c r="OL161" s="22"/>
      <c r="OM161" s="22"/>
      <c r="ON161" s="22"/>
      <c r="OO161" s="22"/>
      <c r="OP161" s="22"/>
      <c r="OQ161" s="22"/>
      <c r="OR161" s="22"/>
      <c r="OS161" s="22"/>
      <c r="OT161" s="22"/>
      <c r="OU161" s="22"/>
      <c r="OV161" s="22"/>
      <c r="OW161" s="22"/>
      <c r="OX161" s="22"/>
      <c r="OY161" s="22"/>
      <c r="OZ161" s="22"/>
      <c r="PA161" s="22"/>
      <c r="PB161" s="22"/>
      <c r="PC161" s="22"/>
      <c r="PD161" s="22"/>
      <c r="PE161" s="22"/>
      <c r="PF161" s="22"/>
      <c r="PG161" s="22"/>
      <c r="PH161" s="22"/>
      <c r="PI161" s="22"/>
      <c r="PJ161" s="22"/>
      <c r="PK161" s="22"/>
      <c r="PL161" s="22"/>
      <c r="PM161" s="22"/>
      <c r="PN161" s="22"/>
      <c r="PO161" s="22"/>
      <c r="PP161" s="22"/>
      <c r="PQ161" s="22"/>
      <c r="PR161" s="22"/>
      <c r="PS161" s="22"/>
      <c r="PT161" s="22"/>
      <c r="PU161" s="22"/>
      <c r="PV161" s="22"/>
      <c r="PW161" s="22"/>
      <c r="PX161" s="22"/>
      <c r="PY161" s="22"/>
      <c r="PZ161" s="22"/>
      <c r="QA161" s="22"/>
      <c r="QB161" s="22"/>
      <c r="QC161" s="22"/>
      <c r="QD161" s="22"/>
      <c r="QE161" s="22"/>
      <c r="QF161" s="22"/>
      <c r="QG161" s="22"/>
      <c r="QH161" s="22"/>
      <c r="QI161" s="22"/>
      <c r="QJ161" s="22"/>
      <c r="QK161" s="22"/>
      <c r="QL161" s="22"/>
      <c r="QM161" s="22"/>
      <c r="QN161" s="22"/>
      <c r="QO161" s="22"/>
      <c r="QP161" s="22"/>
      <c r="QQ161" s="22"/>
      <c r="QR161" s="22"/>
      <c r="QS161" s="22"/>
      <c r="QT161" s="22"/>
      <c r="QU161" s="22"/>
      <c r="QV161" s="22"/>
      <c r="QW161" s="22"/>
      <c r="QX161" s="22"/>
      <c r="QY161" s="22"/>
      <c r="QZ161" s="22"/>
      <c r="RA161" s="22"/>
      <c r="RB161" s="22"/>
      <c r="RC161" s="22"/>
      <c r="RD161" s="22"/>
      <c r="RE161" s="22"/>
      <c r="RF161" s="22"/>
      <c r="RG161" s="22"/>
      <c r="RH161" s="22"/>
      <c r="RI161" s="22"/>
      <c r="RJ161" s="22"/>
      <c r="RK161" s="22"/>
      <c r="RL161" s="22"/>
      <c r="RM161" s="22"/>
      <c r="RN161" s="22"/>
      <c r="RO161" s="22"/>
      <c r="RP161" s="22"/>
      <c r="RQ161" s="22"/>
      <c r="RR161" s="22"/>
      <c r="RS161" s="22"/>
      <c r="RT161" s="22"/>
      <c r="RU161" s="22"/>
      <c r="RV161" s="22"/>
      <c r="RW161" s="22"/>
      <c r="RX161" s="22"/>
      <c r="RY161" s="22"/>
      <c r="RZ161" s="22"/>
      <c r="SA161" s="22"/>
      <c r="SB161" s="22"/>
      <c r="SC161" s="22"/>
      <c r="SD161" s="22"/>
      <c r="SE161" s="22"/>
      <c r="SF161" s="22"/>
      <c r="SG161" s="22"/>
      <c r="SH161" s="22"/>
      <c r="SI161" s="22"/>
      <c r="SJ161" s="22"/>
      <c r="SK161" s="22"/>
      <c r="SL161" s="22"/>
      <c r="SM161" s="22"/>
      <c r="SN161" s="22"/>
      <c r="SO161" s="22"/>
      <c r="SP161" s="22"/>
      <c r="SQ161" s="22"/>
      <c r="SR161" s="22"/>
      <c r="SS161" s="22"/>
      <c r="ST161" s="22"/>
      <c r="SU161" s="22"/>
      <c r="SV161" s="22"/>
      <c r="SW161" s="22"/>
      <c r="SX161" s="22"/>
      <c r="SY161" s="22"/>
      <c r="SZ161" s="22"/>
    </row>
    <row r="162" spans="1:520" s="10" customFormat="1" ht="69" customHeight="1" x14ac:dyDescent="0.2">
      <c r="A162" s="26"/>
      <c r="B162" s="94">
        <v>1</v>
      </c>
      <c r="C162" s="94">
        <v>4</v>
      </c>
      <c r="D162" s="136" t="s">
        <v>4445</v>
      </c>
      <c r="E162" s="118" t="s">
        <v>4300</v>
      </c>
      <c r="F162" s="208" t="s">
        <v>598</v>
      </c>
      <c r="G162" s="118"/>
      <c r="H162" s="8" t="s">
        <v>1017</v>
      </c>
      <c r="I162" s="87"/>
      <c r="J162" s="87"/>
      <c r="K162" s="130" t="s">
        <v>4407</v>
      </c>
      <c r="L162" s="128" t="s">
        <v>548</v>
      </c>
      <c r="M162" s="87" t="s">
        <v>607</v>
      </c>
      <c r="N162" s="107" t="s">
        <v>45</v>
      </c>
      <c r="O162" s="147" t="s">
        <v>608</v>
      </c>
      <c r="P162" s="47" t="s">
        <v>550</v>
      </c>
      <c r="Q162" s="9" t="s">
        <v>541</v>
      </c>
      <c r="R162" s="128" t="s">
        <v>549</v>
      </c>
      <c r="S162" s="145" t="s">
        <v>4423</v>
      </c>
      <c r="T162" s="28">
        <v>14010</v>
      </c>
      <c r="U162" s="233">
        <f>((T162-T163)/T162)</f>
        <v>-6.081370449678801E-2</v>
      </c>
      <c r="V162" s="165" t="s">
        <v>65</v>
      </c>
      <c r="W162" s="167" t="s">
        <v>614</v>
      </c>
      <c r="X162" s="48"/>
      <c r="Y162" s="49"/>
      <c r="Z162" s="22"/>
      <c r="AA162" s="22">
        <v>14862</v>
      </c>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c r="IU162" s="22"/>
      <c r="IV162" s="22"/>
      <c r="IW162" s="22"/>
      <c r="IX162" s="22"/>
      <c r="IY162" s="22"/>
      <c r="IZ162" s="22"/>
      <c r="JA162" s="22"/>
      <c r="JB162" s="22"/>
      <c r="JC162" s="22"/>
      <c r="JD162" s="22"/>
      <c r="JE162" s="22"/>
      <c r="JF162" s="22"/>
      <c r="JG162" s="22"/>
      <c r="JH162" s="22"/>
      <c r="JI162" s="22"/>
      <c r="JJ162" s="22"/>
      <c r="JK162" s="22"/>
      <c r="JL162" s="22"/>
      <c r="JM162" s="22"/>
      <c r="JN162" s="22"/>
      <c r="JO162" s="22"/>
      <c r="JP162" s="22"/>
      <c r="JQ162" s="22"/>
      <c r="JR162" s="22"/>
      <c r="JS162" s="22"/>
      <c r="JT162" s="22"/>
      <c r="JU162" s="22"/>
      <c r="JV162" s="22"/>
      <c r="JW162" s="22"/>
      <c r="JX162" s="22"/>
      <c r="JY162" s="22"/>
      <c r="JZ162" s="22"/>
      <c r="KA162" s="22"/>
      <c r="KB162" s="22"/>
      <c r="KC162" s="22"/>
      <c r="KD162" s="22"/>
      <c r="KE162" s="22"/>
      <c r="KF162" s="22"/>
      <c r="KG162" s="22"/>
      <c r="KH162" s="22"/>
      <c r="KI162" s="22"/>
      <c r="KJ162" s="22"/>
      <c r="KK162" s="22"/>
      <c r="KL162" s="22"/>
      <c r="KM162" s="22"/>
      <c r="KN162" s="22"/>
      <c r="KO162" s="22"/>
      <c r="KP162" s="22"/>
      <c r="KQ162" s="22"/>
      <c r="KR162" s="22"/>
      <c r="KS162" s="22"/>
      <c r="KT162" s="22"/>
      <c r="KU162" s="22"/>
      <c r="KV162" s="22"/>
      <c r="KW162" s="22"/>
      <c r="KX162" s="22"/>
      <c r="KY162" s="22"/>
      <c r="KZ162" s="22"/>
      <c r="LA162" s="22"/>
      <c r="LB162" s="22"/>
      <c r="LC162" s="22"/>
      <c r="LD162" s="22"/>
      <c r="LE162" s="22"/>
      <c r="LF162" s="22"/>
      <c r="LG162" s="22"/>
      <c r="LH162" s="22"/>
      <c r="LI162" s="22"/>
      <c r="LJ162" s="22"/>
      <c r="LK162" s="22"/>
      <c r="LL162" s="22"/>
      <c r="LM162" s="22"/>
      <c r="LN162" s="22"/>
      <c r="LO162" s="22"/>
      <c r="LP162" s="22"/>
      <c r="LQ162" s="22"/>
      <c r="LR162" s="22"/>
      <c r="LS162" s="22"/>
      <c r="LT162" s="22"/>
      <c r="LU162" s="22"/>
      <c r="LV162" s="22"/>
      <c r="LW162" s="22"/>
      <c r="LX162" s="22"/>
      <c r="LY162" s="22"/>
      <c r="LZ162" s="22"/>
      <c r="MA162" s="22"/>
      <c r="MB162" s="22"/>
      <c r="MC162" s="22"/>
      <c r="MD162" s="22"/>
      <c r="ME162" s="22"/>
      <c r="MF162" s="22"/>
      <c r="MG162" s="22"/>
      <c r="MH162" s="22"/>
      <c r="MI162" s="22"/>
      <c r="MJ162" s="22"/>
      <c r="MK162" s="22"/>
      <c r="ML162" s="22"/>
      <c r="MM162" s="22"/>
      <c r="MN162" s="22"/>
      <c r="MO162" s="22"/>
      <c r="MP162" s="22"/>
      <c r="MQ162" s="22"/>
      <c r="MR162" s="22"/>
      <c r="MS162" s="22"/>
      <c r="MT162" s="22"/>
      <c r="MU162" s="22"/>
      <c r="MV162" s="22"/>
      <c r="MW162" s="22"/>
      <c r="MX162" s="22"/>
      <c r="MY162" s="22"/>
      <c r="MZ162" s="22"/>
      <c r="NA162" s="22"/>
      <c r="NB162" s="22"/>
      <c r="NC162" s="22"/>
      <c r="ND162" s="22"/>
      <c r="NE162" s="22"/>
      <c r="NF162" s="22"/>
      <c r="NG162" s="22"/>
      <c r="NH162" s="22"/>
      <c r="NI162" s="22"/>
      <c r="NJ162" s="22"/>
      <c r="NK162" s="22"/>
      <c r="NL162" s="22"/>
      <c r="NM162" s="22"/>
      <c r="NN162" s="22"/>
      <c r="NO162" s="22"/>
      <c r="NP162" s="22"/>
      <c r="NQ162" s="22"/>
      <c r="NR162" s="22"/>
      <c r="NS162" s="22"/>
      <c r="NT162" s="22"/>
      <c r="NU162" s="22"/>
      <c r="NV162" s="22"/>
      <c r="NW162" s="22"/>
      <c r="NX162" s="22"/>
      <c r="NY162" s="22"/>
      <c r="NZ162" s="22"/>
      <c r="OA162" s="22"/>
      <c r="OB162" s="22"/>
      <c r="OC162" s="22"/>
      <c r="OD162" s="22"/>
      <c r="OE162" s="22"/>
      <c r="OF162" s="22"/>
      <c r="OG162" s="22"/>
      <c r="OH162" s="22"/>
      <c r="OI162" s="22"/>
      <c r="OJ162" s="22"/>
      <c r="OK162" s="22"/>
      <c r="OL162" s="22"/>
      <c r="OM162" s="22"/>
      <c r="ON162" s="22"/>
      <c r="OO162" s="22"/>
      <c r="OP162" s="22"/>
      <c r="OQ162" s="22"/>
      <c r="OR162" s="22"/>
      <c r="OS162" s="22"/>
      <c r="OT162" s="22"/>
      <c r="OU162" s="22"/>
      <c r="OV162" s="22"/>
      <c r="OW162" s="22"/>
      <c r="OX162" s="22"/>
      <c r="OY162" s="22"/>
      <c r="OZ162" s="22"/>
      <c r="PA162" s="22"/>
      <c r="PB162" s="22"/>
      <c r="PC162" s="22"/>
      <c r="PD162" s="22"/>
      <c r="PE162" s="22"/>
      <c r="PF162" s="22"/>
      <c r="PG162" s="22"/>
      <c r="PH162" s="22"/>
      <c r="PI162" s="22"/>
      <c r="PJ162" s="22"/>
      <c r="PK162" s="22"/>
      <c r="PL162" s="22"/>
      <c r="PM162" s="22"/>
      <c r="PN162" s="22"/>
      <c r="PO162" s="22"/>
      <c r="PP162" s="22"/>
      <c r="PQ162" s="22"/>
      <c r="PR162" s="22"/>
      <c r="PS162" s="22"/>
      <c r="PT162" s="22"/>
      <c r="PU162" s="22"/>
      <c r="PV162" s="22"/>
      <c r="PW162" s="22"/>
      <c r="PX162" s="22"/>
      <c r="PY162" s="22"/>
      <c r="PZ162" s="22"/>
      <c r="QA162" s="22"/>
      <c r="QB162" s="22"/>
      <c r="QC162" s="22"/>
      <c r="QD162" s="22"/>
      <c r="QE162" s="22"/>
      <c r="QF162" s="22"/>
      <c r="QG162" s="22"/>
      <c r="QH162" s="22"/>
      <c r="QI162" s="22"/>
      <c r="QJ162" s="22"/>
      <c r="QK162" s="22"/>
      <c r="QL162" s="22"/>
      <c r="QM162" s="22"/>
      <c r="QN162" s="22"/>
      <c r="QO162" s="22"/>
      <c r="QP162" s="22"/>
      <c r="QQ162" s="22"/>
      <c r="QR162" s="22"/>
      <c r="QS162" s="22"/>
      <c r="QT162" s="22"/>
      <c r="QU162" s="22"/>
      <c r="QV162" s="22"/>
      <c r="QW162" s="22"/>
      <c r="QX162" s="22"/>
      <c r="QY162" s="22"/>
      <c r="QZ162" s="22"/>
      <c r="RA162" s="22"/>
      <c r="RB162" s="22"/>
      <c r="RC162" s="22"/>
      <c r="RD162" s="22"/>
      <c r="RE162" s="22"/>
      <c r="RF162" s="22"/>
      <c r="RG162" s="22"/>
      <c r="RH162" s="22"/>
      <c r="RI162" s="22"/>
      <c r="RJ162" s="22"/>
      <c r="RK162" s="22"/>
      <c r="RL162" s="22"/>
      <c r="RM162" s="22"/>
      <c r="RN162" s="22"/>
      <c r="RO162" s="22"/>
      <c r="RP162" s="22"/>
      <c r="RQ162" s="22"/>
      <c r="RR162" s="22"/>
      <c r="RS162" s="22"/>
      <c r="RT162" s="22"/>
      <c r="RU162" s="22"/>
      <c r="RV162" s="22"/>
      <c r="RW162" s="22"/>
      <c r="RX162" s="22"/>
      <c r="RY162" s="22"/>
      <c r="RZ162" s="22"/>
      <c r="SA162" s="22"/>
      <c r="SB162" s="22"/>
      <c r="SC162" s="22"/>
      <c r="SD162" s="22"/>
      <c r="SE162" s="22"/>
      <c r="SF162" s="22"/>
      <c r="SG162" s="22"/>
      <c r="SH162" s="22"/>
      <c r="SI162" s="22"/>
      <c r="SJ162" s="22"/>
      <c r="SK162" s="22"/>
      <c r="SL162" s="22"/>
      <c r="SM162" s="22"/>
      <c r="SN162" s="22"/>
      <c r="SO162" s="22"/>
      <c r="SP162" s="22"/>
      <c r="SQ162" s="22"/>
      <c r="SR162" s="22"/>
      <c r="SS162" s="22"/>
      <c r="ST162" s="22"/>
      <c r="SU162" s="22"/>
      <c r="SV162" s="22"/>
      <c r="SW162" s="22"/>
      <c r="SX162" s="22"/>
      <c r="SY162" s="22"/>
      <c r="SZ162" s="22"/>
    </row>
    <row r="163" spans="1:520" s="10" customFormat="1" ht="69" customHeight="1" x14ac:dyDescent="0.2">
      <c r="A163" s="26"/>
      <c r="B163" s="95">
        <v>1</v>
      </c>
      <c r="C163" s="95">
        <v>4</v>
      </c>
      <c r="D163" s="136" t="s">
        <v>529</v>
      </c>
      <c r="E163" s="119" t="s">
        <v>4300</v>
      </c>
      <c r="F163" s="208"/>
      <c r="G163" s="119"/>
      <c r="H163" s="8" t="s">
        <v>1017</v>
      </c>
      <c r="I163" s="89"/>
      <c r="J163" s="89"/>
      <c r="K163" s="131"/>
      <c r="L163" s="129"/>
      <c r="M163" s="89"/>
      <c r="N163" s="109"/>
      <c r="O163" s="148"/>
      <c r="P163" s="47" t="s">
        <v>551</v>
      </c>
      <c r="Q163" s="9" t="s">
        <v>541</v>
      </c>
      <c r="R163" s="129"/>
      <c r="S163" s="146"/>
      <c r="T163" s="28">
        <v>14862</v>
      </c>
      <c r="U163" s="234"/>
      <c r="V163" s="165" t="s">
        <v>65</v>
      </c>
      <c r="W163" s="167" t="s">
        <v>614</v>
      </c>
      <c r="X163" s="48"/>
      <c r="Y163" s="49"/>
      <c r="Z163" s="22"/>
      <c r="AA163" s="22">
        <v>12662</v>
      </c>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c r="IT163" s="22"/>
      <c r="IU163" s="22"/>
      <c r="IV163" s="22"/>
      <c r="IW163" s="22"/>
      <c r="IX163" s="22"/>
      <c r="IY163" s="22"/>
      <c r="IZ163" s="22"/>
      <c r="JA163" s="22"/>
      <c r="JB163" s="22"/>
      <c r="JC163" s="22"/>
      <c r="JD163" s="22"/>
      <c r="JE163" s="22"/>
      <c r="JF163" s="22"/>
      <c r="JG163" s="22"/>
      <c r="JH163" s="22"/>
      <c r="JI163" s="22"/>
      <c r="JJ163" s="22"/>
      <c r="JK163" s="22"/>
      <c r="JL163" s="22"/>
      <c r="JM163" s="22"/>
      <c r="JN163" s="22"/>
      <c r="JO163" s="22"/>
      <c r="JP163" s="22"/>
      <c r="JQ163" s="22"/>
      <c r="JR163" s="22"/>
      <c r="JS163" s="22"/>
      <c r="JT163" s="22"/>
      <c r="JU163" s="22"/>
      <c r="JV163" s="22"/>
      <c r="JW163" s="22"/>
      <c r="JX163" s="22"/>
      <c r="JY163" s="22"/>
      <c r="JZ163" s="22"/>
      <c r="KA163" s="22"/>
      <c r="KB163" s="22"/>
      <c r="KC163" s="22"/>
      <c r="KD163" s="22"/>
      <c r="KE163" s="22"/>
      <c r="KF163" s="22"/>
      <c r="KG163" s="22"/>
      <c r="KH163" s="22"/>
      <c r="KI163" s="22"/>
      <c r="KJ163" s="22"/>
      <c r="KK163" s="22"/>
      <c r="KL163" s="22"/>
      <c r="KM163" s="22"/>
      <c r="KN163" s="22"/>
      <c r="KO163" s="22"/>
      <c r="KP163" s="22"/>
      <c r="KQ163" s="22"/>
      <c r="KR163" s="22"/>
      <c r="KS163" s="22"/>
      <c r="KT163" s="22"/>
      <c r="KU163" s="22"/>
      <c r="KV163" s="22"/>
      <c r="KW163" s="22"/>
      <c r="KX163" s="22"/>
      <c r="KY163" s="22"/>
      <c r="KZ163" s="22"/>
      <c r="LA163" s="22"/>
      <c r="LB163" s="22"/>
      <c r="LC163" s="22"/>
      <c r="LD163" s="22"/>
      <c r="LE163" s="22"/>
      <c r="LF163" s="22"/>
      <c r="LG163" s="22"/>
      <c r="LH163" s="22"/>
      <c r="LI163" s="22"/>
      <c r="LJ163" s="22"/>
      <c r="LK163" s="22"/>
      <c r="LL163" s="22"/>
      <c r="LM163" s="22"/>
      <c r="LN163" s="22"/>
      <c r="LO163" s="22"/>
      <c r="LP163" s="22"/>
      <c r="LQ163" s="22"/>
      <c r="LR163" s="22"/>
      <c r="LS163" s="22"/>
      <c r="LT163" s="22"/>
      <c r="LU163" s="22"/>
      <c r="LV163" s="22"/>
      <c r="LW163" s="22"/>
      <c r="LX163" s="22"/>
      <c r="LY163" s="22"/>
      <c r="LZ163" s="22"/>
      <c r="MA163" s="22"/>
      <c r="MB163" s="22"/>
      <c r="MC163" s="22"/>
      <c r="MD163" s="22"/>
      <c r="ME163" s="22"/>
      <c r="MF163" s="22"/>
      <c r="MG163" s="22"/>
      <c r="MH163" s="22"/>
      <c r="MI163" s="22"/>
      <c r="MJ163" s="22"/>
      <c r="MK163" s="22"/>
      <c r="ML163" s="22"/>
      <c r="MM163" s="22"/>
      <c r="MN163" s="22"/>
      <c r="MO163" s="22"/>
      <c r="MP163" s="22"/>
      <c r="MQ163" s="22"/>
      <c r="MR163" s="22"/>
      <c r="MS163" s="22"/>
      <c r="MT163" s="22"/>
      <c r="MU163" s="22"/>
      <c r="MV163" s="22"/>
      <c r="MW163" s="22"/>
      <c r="MX163" s="22"/>
      <c r="MY163" s="22"/>
      <c r="MZ163" s="22"/>
      <c r="NA163" s="22"/>
      <c r="NB163" s="22"/>
      <c r="NC163" s="22"/>
      <c r="ND163" s="22"/>
      <c r="NE163" s="22"/>
      <c r="NF163" s="22"/>
      <c r="NG163" s="22"/>
      <c r="NH163" s="22"/>
      <c r="NI163" s="22"/>
      <c r="NJ163" s="22"/>
      <c r="NK163" s="22"/>
      <c r="NL163" s="22"/>
      <c r="NM163" s="22"/>
      <c r="NN163" s="22"/>
      <c r="NO163" s="22"/>
      <c r="NP163" s="22"/>
      <c r="NQ163" s="22"/>
      <c r="NR163" s="22"/>
      <c r="NS163" s="22"/>
      <c r="NT163" s="22"/>
      <c r="NU163" s="22"/>
      <c r="NV163" s="22"/>
      <c r="NW163" s="22"/>
      <c r="NX163" s="22"/>
      <c r="NY163" s="22"/>
      <c r="NZ163" s="22"/>
      <c r="OA163" s="22"/>
      <c r="OB163" s="22"/>
      <c r="OC163" s="22"/>
      <c r="OD163" s="22"/>
      <c r="OE163" s="22"/>
      <c r="OF163" s="22"/>
      <c r="OG163" s="22"/>
      <c r="OH163" s="22"/>
      <c r="OI163" s="22"/>
      <c r="OJ163" s="22"/>
      <c r="OK163" s="22"/>
      <c r="OL163" s="22"/>
      <c r="OM163" s="22"/>
      <c r="ON163" s="22"/>
      <c r="OO163" s="22"/>
      <c r="OP163" s="22"/>
      <c r="OQ163" s="22"/>
      <c r="OR163" s="22"/>
      <c r="OS163" s="22"/>
      <c r="OT163" s="22"/>
      <c r="OU163" s="22"/>
      <c r="OV163" s="22"/>
      <c r="OW163" s="22"/>
      <c r="OX163" s="22"/>
      <c r="OY163" s="22"/>
      <c r="OZ163" s="22"/>
      <c r="PA163" s="22"/>
      <c r="PB163" s="22"/>
      <c r="PC163" s="22"/>
      <c r="PD163" s="22"/>
      <c r="PE163" s="22"/>
      <c r="PF163" s="22"/>
      <c r="PG163" s="22"/>
      <c r="PH163" s="22"/>
      <c r="PI163" s="22"/>
      <c r="PJ163" s="22"/>
      <c r="PK163" s="22"/>
      <c r="PL163" s="22"/>
      <c r="PM163" s="22"/>
      <c r="PN163" s="22"/>
      <c r="PO163" s="22"/>
      <c r="PP163" s="22"/>
      <c r="PQ163" s="22"/>
      <c r="PR163" s="22"/>
      <c r="PS163" s="22"/>
      <c r="PT163" s="22"/>
      <c r="PU163" s="22"/>
      <c r="PV163" s="22"/>
      <c r="PW163" s="22"/>
      <c r="PX163" s="22"/>
      <c r="PY163" s="22"/>
      <c r="PZ163" s="22"/>
      <c r="QA163" s="22"/>
      <c r="QB163" s="22"/>
      <c r="QC163" s="22"/>
      <c r="QD163" s="22"/>
      <c r="QE163" s="22"/>
      <c r="QF163" s="22"/>
      <c r="QG163" s="22"/>
      <c r="QH163" s="22"/>
      <c r="QI163" s="22"/>
      <c r="QJ163" s="22"/>
      <c r="QK163" s="22"/>
      <c r="QL163" s="22"/>
      <c r="QM163" s="22"/>
      <c r="QN163" s="22"/>
      <c r="QO163" s="22"/>
      <c r="QP163" s="22"/>
      <c r="QQ163" s="22"/>
      <c r="QR163" s="22"/>
      <c r="QS163" s="22"/>
      <c r="QT163" s="22"/>
      <c r="QU163" s="22"/>
      <c r="QV163" s="22"/>
      <c r="QW163" s="22"/>
      <c r="QX163" s="22"/>
      <c r="QY163" s="22"/>
      <c r="QZ163" s="22"/>
      <c r="RA163" s="22"/>
      <c r="RB163" s="22"/>
      <c r="RC163" s="22"/>
      <c r="RD163" s="22"/>
      <c r="RE163" s="22"/>
      <c r="RF163" s="22"/>
      <c r="RG163" s="22"/>
      <c r="RH163" s="22"/>
      <c r="RI163" s="22"/>
      <c r="RJ163" s="22"/>
      <c r="RK163" s="22"/>
      <c r="RL163" s="22"/>
      <c r="RM163" s="22"/>
      <c r="RN163" s="22"/>
      <c r="RO163" s="22"/>
      <c r="RP163" s="22"/>
      <c r="RQ163" s="22"/>
      <c r="RR163" s="22"/>
      <c r="RS163" s="22"/>
      <c r="RT163" s="22"/>
      <c r="RU163" s="22"/>
      <c r="RV163" s="22"/>
      <c r="RW163" s="22"/>
      <c r="RX163" s="22"/>
      <c r="RY163" s="22"/>
      <c r="RZ163" s="22"/>
      <c r="SA163" s="22"/>
      <c r="SB163" s="22"/>
      <c r="SC163" s="22"/>
      <c r="SD163" s="22"/>
      <c r="SE163" s="22"/>
      <c r="SF163" s="22"/>
      <c r="SG163" s="22"/>
      <c r="SH163" s="22"/>
      <c r="SI163" s="22"/>
      <c r="SJ163" s="22"/>
      <c r="SK163" s="22"/>
      <c r="SL163" s="22"/>
      <c r="SM163" s="22"/>
      <c r="SN163" s="22"/>
      <c r="SO163" s="22"/>
      <c r="SP163" s="22"/>
      <c r="SQ163" s="22"/>
      <c r="SR163" s="22"/>
      <c r="SS163" s="22"/>
      <c r="ST163" s="22"/>
      <c r="SU163" s="22"/>
      <c r="SV163" s="22"/>
      <c r="SW163" s="22"/>
      <c r="SX163" s="22"/>
      <c r="SY163" s="22"/>
      <c r="SZ163" s="22"/>
    </row>
    <row r="164" spans="1:520" s="10" customFormat="1" ht="111" customHeight="1" x14ac:dyDescent="0.2">
      <c r="A164" s="26"/>
      <c r="B164" s="94">
        <v>1</v>
      </c>
      <c r="C164" s="94">
        <v>4</v>
      </c>
      <c r="D164" s="136" t="s">
        <v>4445</v>
      </c>
      <c r="E164" s="118" t="s">
        <v>4300</v>
      </c>
      <c r="F164" s="208" t="s">
        <v>598</v>
      </c>
      <c r="G164" s="118"/>
      <c r="H164" s="8" t="s">
        <v>1017</v>
      </c>
      <c r="I164" s="87"/>
      <c r="J164" s="87"/>
      <c r="K164" s="130" t="s">
        <v>4408</v>
      </c>
      <c r="L164" s="128" t="s">
        <v>552</v>
      </c>
      <c r="M164" s="87" t="s">
        <v>607</v>
      </c>
      <c r="N164" s="107" t="s">
        <v>45</v>
      </c>
      <c r="O164" s="147" t="s">
        <v>608</v>
      </c>
      <c r="P164" s="66"/>
      <c r="Q164" s="11" t="s">
        <v>95</v>
      </c>
      <c r="R164" s="128" t="s">
        <v>553</v>
      </c>
      <c r="S164" s="145" t="s">
        <v>664</v>
      </c>
      <c r="T164" s="28">
        <v>530</v>
      </c>
      <c r="U164" s="233">
        <f>((T164-T165)/T164)</f>
        <v>0</v>
      </c>
      <c r="V164" s="165" t="s">
        <v>65</v>
      </c>
      <c r="W164" s="167" t="s">
        <v>614</v>
      </c>
      <c r="X164" s="48"/>
      <c r="Y164" s="49"/>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c r="IN164" s="22"/>
      <c r="IO164" s="22"/>
      <c r="IP164" s="22"/>
      <c r="IQ164" s="22"/>
      <c r="IR164" s="22"/>
      <c r="IS164" s="22"/>
      <c r="IT164" s="22"/>
      <c r="IU164" s="22"/>
      <c r="IV164" s="22"/>
      <c r="IW164" s="22"/>
      <c r="IX164" s="22"/>
      <c r="IY164" s="22"/>
      <c r="IZ164" s="22"/>
      <c r="JA164" s="22"/>
      <c r="JB164" s="22"/>
      <c r="JC164" s="22"/>
      <c r="JD164" s="22"/>
      <c r="JE164" s="22"/>
      <c r="JF164" s="22"/>
      <c r="JG164" s="22"/>
      <c r="JH164" s="22"/>
      <c r="JI164" s="22"/>
      <c r="JJ164" s="22"/>
      <c r="JK164" s="22"/>
      <c r="JL164" s="22"/>
      <c r="JM164" s="22"/>
      <c r="JN164" s="22"/>
      <c r="JO164" s="22"/>
      <c r="JP164" s="22"/>
      <c r="JQ164" s="22"/>
      <c r="JR164" s="22"/>
      <c r="JS164" s="22"/>
      <c r="JT164" s="22"/>
      <c r="JU164" s="22"/>
      <c r="JV164" s="22"/>
      <c r="JW164" s="22"/>
      <c r="JX164" s="22"/>
      <c r="JY164" s="22"/>
      <c r="JZ164" s="22"/>
      <c r="KA164" s="22"/>
      <c r="KB164" s="22"/>
      <c r="KC164" s="22"/>
      <c r="KD164" s="22"/>
      <c r="KE164" s="22"/>
      <c r="KF164" s="22"/>
      <c r="KG164" s="22"/>
      <c r="KH164" s="22"/>
      <c r="KI164" s="22"/>
      <c r="KJ164" s="22"/>
      <c r="KK164" s="22"/>
      <c r="KL164" s="22"/>
      <c r="KM164" s="22"/>
      <c r="KN164" s="22"/>
      <c r="KO164" s="22"/>
      <c r="KP164" s="22"/>
      <c r="KQ164" s="22"/>
      <c r="KR164" s="22"/>
      <c r="KS164" s="22"/>
      <c r="KT164" s="22"/>
      <c r="KU164" s="22"/>
      <c r="KV164" s="22"/>
      <c r="KW164" s="22"/>
      <c r="KX164" s="22"/>
      <c r="KY164" s="22"/>
      <c r="KZ164" s="22"/>
      <c r="LA164" s="22"/>
      <c r="LB164" s="22"/>
      <c r="LC164" s="22"/>
      <c r="LD164" s="22"/>
      <c r="LE164" s="22"/>
      <c r="LF164" s="22"/>
      <c r="LG164" s="22"/>
      <c r="LH164" s="22"/>
      <c r="LI164" s="22"/>
      <c r="LJ164" s="22"/>
      <c r="LK164" s="22"/>
      <c r="LL164" s="22"/>
      <c r="LM164" s="22"/>
      <c r="LN164" s="22"/>
      <c r="LO164" s="22"/>
      <c r="LP164" s="22"/>
      <c r="LQ164" s="22"/>
      <c r="LR164" s="22"/>
      <c r="LS164" s="22"/>
      <c r="LT164" s="22"/>
      <c r="LU164" s="22"/>
      <c r="LV164" s="22"/>
      <c r="LW164" s="22"/>
      <c r="LX164" s="22"/>
      <c r="LY164" s="22"/>
      <c r="LZ164" s="22"/>
      <c r="MA164" s="22"/>
      <c r="MB164" s="22"/>
      <c r="MC164" s="22"/>
      <c r="MD164" s="22"/>
      <c r="ME164" s="22"/>
      <c r="MF164" s="22"/>
      <c r="MG164" s="22"/>
      <c r="MH164" s="22"/>
      <c r="MI164" s="22"/>
      <c r="MJ164" s="22"/>
      <c r="MK164" s="22"/>
      <c r="ML164" s="22"/>
      <c r="MM164" s="22"/>
      <c r="MN164" s="22"/>
      <c r="MO164" s="22"/>
      <c r="MP164" s="22"/>
      <c r="MQ164" s="22"/>
      <c r="MR164" s="22"/>
      <c r="MS164" s="22"/>
      <c r="MT164" s="22"/>
      <c r="MU164" s="22"/>
      <c r="MV164" s="22"/>
      <c r="MW164" s="22"/>
      <c r="MX164" s="22"/>
      <c r="MY164" s="22"/>
      <c r="MZ164" s="22"/>
      <c r="NA164" s="22"/>
      <c r="NB164" s="22"/>
      <c r="NC164" s="22"/>
      <c r="ND164" s="22"/>
      <c r="NE164" s="22"/>
      <c r="NF164" s="22"/>
      <c r="NG164" s="22"/>
      <c r="NH164" s="22"/>
      <c r="NI164" s="22"/>
      <c r="NJ164" s="22"/>
      <c r="NK164" s="22"/>
      <c r="NL164" s="22"/>
      <c r="NM164" s="22"/>
      <c r="NN164" s="22"/>
      <c r="NO164" s="22"/>
      <c r="NP164" s="22"/>
      <c r="NQ164" s="22"/>
      <c r="NR164" s="22"/>
      <c r="NS164" s="22"/>
      <c r="NT164" s="22"/>
      <c r="NU164" s="22"/>
      <c r="NV164" s="22"/>
      <c r="NW164" s="22"/>
      <c r="NX164" s="22"/>
      <c r="NY164" s="22"/>
      <c r="NZ164" s="22"/>
      <c r="OA164" s="22"/>
      <c r="OB164" s="22"/>
      <c r="OC164" s="22"/>
      <c r="OD164" s="22"/>
      <c r="OE164" s="22"/>
      <c r="OF164" s="22"/>
      <c r="OG164" s="22"/>
      <c r="OH164" s="22"/>
      <c r="OI164" s="22"/>
      <c r="OJ164" s="22"/>
      <c r="OK164" s="22"/>
      <c r="OL164" s="22"/>
      <c r="OM164" s="22"/>
      <c r="ON164" s="22"/>
      <c r="OO164" s="22"/>
      <c r="OP164" s="22"/>
      <c r="OQ164" s="22"/>
      <c r="OR164" s="22"/>
      <c r="OS164" s="22"/>
      <c r="OT164" s="22"/>
      <c r="OU164" s="22"/>
      <c r="OV164" s="22"/>
      <c r="OW164" s="22"/>
      <c r="OX164" s="22"/>
      <c r="OY164" s="22"/>
      <c r="OZ164" s="22"/>
      <c r="PA164" s="22"/>
      <c r="PB164" s="22"/>
      <c r="PC164" s="22"/>
      <c r="PD164" s="22"/>
      <c r="PE164" s="22"/>
      <c r="PF164" s="22"/>
      <c r="PG164" s="22"/>
      <c r="PH164" s="22"/>
      <c r="PI164" s="22"/>
      <c r="PJ164" s="22"/>
      <c r="PK164" s="22"/>
      <c r="PL164" s="22"/>
      <c r="PM164" s="22"/>
      <c r="PN164" s="22"/>
      <c r="PO164" s="22"/>
      <c r="PP164" s="22"/>
      <c r="PQ164" s="22"/>
      <c r="PR164" s="22"/>
      <c r="PS164" s="22"/>
      <c r="PT164" s="22"/>
      <c r="PU164" s="22"/>
      <c r="PV164" s="22"/>
      <c r="PW164" s="22"/>
      <c r="PX164" s="22"/>
      <c r="PY164" s="22"/>
      <c r="PZ164" s="22"/>
      <c r="QA164" s="22"/>
      <c r="QB164" s="22"/>
      <c r="QC164" s="22"/>
      <c r="QD164" s="22"/>
      <c r="QE164" s="22"/>
      <c r="QF164" s="22"/>
      <c r="QG164" s="22"/>
      <c r="QH164" s="22"/>
      <c r="QI164" s="22"/>
      <c r="QJ164" s="22"/>
      <c r="QK164" s="22"/>
      <c r="QL164" s="22"/>
      <c r="QM164" s="22"/>
      <c r="QN164" s="22"/>
      <c r="QO164" s="22"/>
      <c r="QP164" s="22"/>
      <c r="QQ164" s="22"/>
      <c r="QR164" s="22"/>
      <c r="QS164" s="22"/>
      <c r="QT164" s="22"/>
      <c r="QU164" s="22"/>
      <c r="QV164" s="22"/>
      <c r="QW164" s="22"/>
      <c r="QX164" s="22"/>
      <c r="QY164" s="22"/>
      <c r="QZ164" s="22"/>
      <c r="RA164" s="22"/>
      <c r="RB164" s="22"/>
      <c r="RC164" s="22"/>
      <c r="RD164" s="22"/>
      <c r="RE164" s="22"/>
      <c r="RF164" s="22"/>
      <c r="RG164" s="22"/>
      <c r="RH164" s="22"/>
      <c r="RI164" s="22"/>
      <c r="RJ164" s="22"/>
      <c r="RK164" s="22"/>
      <c r="RL164" s="22"/>
      <c r="RM164" s="22"/>
      <c r="RN164" s="22"/>
      <c r="RO164" s="22"/>
      <c r="RP164" s="22"/>
      <c r="RQ164" s="22"/>
      <c r="RR164" s="22"/>
      <c r="RS164" s="22"/>
      <c r="RT164" s="22"/>
      <c r="RU164" s="22"/>
      <c r="RV164" s="22"/>
      <c r="RW164" s="22"/>
      <c r="RX164" s="22"/>
      <c r="RY164" s="22"/>
      <c r="RZ164" s="22"/>
      <c r="SA164" s="22"/>
      <c r="SB164" s="22"/>
      <c r="SC164" s="22"/>
      <c r="SD164" s="22"/>
      <c r="SE164" s="22"/>
      <c r="SF164" s="22"/>
      <c r="SG164" s="22"/>
      <c r="SH164" s="22"/>
      <c r="SI164" s="22"/>
      <c r="SJ164" s="22"/>
      <c r="SK164" s="22"/>
      <c r="SL164" s="22"/>
      <c r="SM164" s="22"/>
      <c r="SN164" s="22"/>
      <c r="SO164" s="22"/>
      <c r="SP164" s="22"/>
      <c r="SQ164" s="22"/>
      <c r="SR164" s="22"/>
      <c r="SS164" s="22"/>
      <c r="ST164" s="22"/>
      <c r="SU164" s="22"/>
      <c r="SV164" s="22"/>
      <c r="SW164" s="22"/>
      <c r="SX164" s="22"/>
      <c r="SY164" s="22"/>
      <c r="SZ164" s="22"/>
    </row>
    <row r="165" spans="1:520" s="10" customFormat="1" ht="111" customHeight="1" x14ac:dyDescent="0.2">
      <c r="A165" s="26"/>
      <c r="B165" s="95">
        <v>1</v>
      </c>
      <c r="C165" s="95">
        <v>4</v>
      </c>
      <c r="D165" s="136" t="s">
        <v>529</v>
      </c>
      <c r="E165" s="119" t="s">
        <v>4300</v>
      </c>
      <c r="F165" s="208"/>
      <c r="G165" s="119"/>
      <c r="H165" s="8" t="s">
        <v>1017</v>
      </c>
      <c r="I165" s="89"/>
      <c r="J165" s="89"/>
      <c r="K165" s="131"/>
      <c r="L165" s="129"/>
      <c r="M165" s="89"/>
      <c r="N165" s="109"/>
      <c r="O165" s="148"/>
      <c r="P165" s="66"/>
      <c r="Q165" s="11" t="s">
        <v>95</v>
      </c>
      <c r="R165" s="129"/>
      <c r="S165" s="146"/>
      <c r="T165" s="28">
        <v>530</v>
      </c>
      <c r="U165" s="234"/>
      <c r="V165" s="165" t="s">
        <v>65</v>
      </c>
      <c r="W165" s="167" t="s">
        <v>614</v>
      </c>
      <c r="X165" s="48"/>
      <c r="Y165" s="49"/>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c r="IN165" s="22"/>
      <c r="IO165" s="22"/>
      <c r="IP165" s="22"/>
      <c r="IQ165" s="22"/>
      <c r="IR165" s="22"/>
      <c r="IS165" s="22"/>
      <c r="IT165" s="22"/>
      <c r="IU165" s="22"/>
      <c r="IV165" s="22"/>
      <c r="IW165" s="22"/>
      <c r="IX165" s="22"/>
      <c r="IY165" s="22"/>
      <c r="IZ165" s="22"/>
      <c r="JA165" s="22"/>
      <c r="JB165" s="22"/>
      <c r="JC165" s="22"/>
      <c r="JD165" s="22"/>
      <c r="JE165" s="22"/>
      <c r="JF165" s="22"/>
      <c r="JG165" s="22"/>
      <c r="JH165" s="22"/>
      <c r="JI165" s="22"/>
      <c r="JJ165" s="22"/>
      <c r="JK165" s="22"/>
      <c r="JL165" s="22"/>
      <c r="JM165" s="22"/>
      <c r="JN165" s="22"/>
      <c r="JO165" s="22"/>
      <c r="JP165" s="22"/>
      <c r="JQ165" s="22"/>
      <c r="JR165" s="22"/>
      <c r="JS165" s="22"/>
      <c r="JT165" s="22"/>
      <c r="JU165" s="22"/>
      <c r="JV165" s="22"/>
      <c r="JW165" s="22"/>
      <c r="JX165" s="22"/>
      <c r="JY165" s="22"/>
      <c r="JZ165" s="22"/>
      <c r="KA165" s="22"/>
      <c r="KB165" s="22"/>
      <c r="KC165" s="22"/>
      <c r="KD165" s="22"/>
      <c r="KE165" s="22"/>
      <c r="KF165" s="22"/>
      <c r="KG165" s="22"/>
      <c r="KH165" s="22"/>
      <c r="KI165" s="22"/>
      <c r="KJ165" s="22"/>
      <c r="KK165" s="22"/>
      <c r="KL165" s="22"/>
      <c r="KM165" s="22"/>
      <c r="KN165" s="22"/>
      <c r="KO165" s="22"/>
      <c r="KP165" s="22"/>
      <c r="KQ165" s="22"/>
      <c r="KR165" s="22"/>
      <c r="KS165" s="22"/>
      <c r="KT165" s="22"/>
      <c r="KU165" s="22"/>
      <c r="KV165" s="22"/>
      <c r="KW165" s="22"/>
      <c r="KX165" s="22"/>
      <c r="KY165" s="22"/>
      <c r="KZ165" s="22"/>
      <c r="LA165" s="22"/>
      <c r="LB165" s="22"/>
      <c r="LC165" s="22"/>
      <c r="LD165" s="22"/>
      <c r="LE165" s="22"/>
      <c r="LF165" s="22"/>
      <c r="LG165" s="22"/>
      <c r="LH165" s="22"/>
      <c r="LI165" s="22"/>
      <c r="LJ165" s="22"/>
      <c r="LK165" s="22"/>
      <c r="LL165" s="22"/>
      <c r="LM165" s="22"/>
      <c r="LN165" s="22"/>
      <c r="LO165" s="22"/>
      <c r="LP165" s="22"/>
      <c r="LQ165" s="22"/>
      <c r="LR165" s="22"/>
      <c r="LS165" s="22"/>
      <c r="LT165" s="22"/>
      <c r="LU165" s="22"/>
      <c r="LV165" s="22"/>
      <c r="LW165" s="22"/>
      <c r="LX165" s="22"/>
      <c r="LY165" s="22"/>
      <c r="LZ165" s="22"/>
      <c r="MA165" s="22"/>
      <c r="MB165" s="22"/>
      <c r="MC165" s="22"/>
      <c r="MD165" s="22"/>
      <c r="ME165" s="22"/>
      <c r="MF165" s="22"/>
      <c r="MG165" s="22"/>
      <c r="MH165" s="22"/>
      <c r="MI165" s="22"/>
      <c r="MJ165" s="22"/>
      <c r="MK165" s="22"/>
      <c r="ML165" s="22"/>
      <c r="MM165" s="22"/>
      <c r="MN165" s="22"/>
      <c r="MO165" s="22"/>
      <c r="MP165" s="22"/>
      <c r="MQ165" s="22"/>
      <c r="MR165" s="22"/>
      <c r="MS165" s="22"/>
      <c r="MT165" s="22"/>
      <c r="MU165" s="22"/>
      <c r="MV165" s="22"/>
      <c r="MW165" s="22"/>
      <c r="MX165" s="22"/>
      <c r="MY165" s="22"/>
      <c r="MZ165" s="22"/>
      <c r="NA165" s="22"/>
      <c r="NB165" s="22"/>
      <c r="NC165" s="22"/>
      <c r="ND165" s="22"/>
      <c r="NE165" s="22"/>
      <c r="NF165" s="22"/>
      <c r="NG165" s="22"/>
      <c r="NH165" s="22"/>
      <c r="NI165" s="22"/>
      <c r="NJ165" s="22"/>
      <c r="NK165" s="22"/>
      <c r="NL165" s="22"/>
      <c r="NM165" s="22"/>
      <c r="NN165" s="22"/>
      <c r="NO165" s="22"/>
      <c r="NP165" s="22"/>
      <c r="NQ165" s="22"/>
      <c r="NR165" s="22"/>
      <c r="NS165" s="22"/>
      <c r="NT165" s="22"/>
      <c r="NU165" s="22"/>
      <c r="NV165" s="22"/>
      <c r="NW165" s="22"/>
      <c r="NX165" s="22"/>
      <c r="NY165" s="22"/>
      <c r="NZ165" s="22"/>
      <c r="OA165" s="22"/>
      <c r="OB165" s="22"/>
      <c r="OC165" s="22"/>
      <c r="OD165" s="22"/>
      <c r="OE165" s="22"/>
      <c r="OF165" s="22"/>
      <c r="OG165" s="22"/>
      <c r="OH165" s="22"/>
      <c r="OI165" s="22"/>
      <c r="OJ165" s="22"/>
      <c r="OK165" s="22"/>
      <c r="OL165" s="22"/>
      <c r="OM165" s="22"/>
      <c r="ON165" s="22"/>
      <c r="OO165" s="22"/>
      <c r="OP165" s="22"/>
      <c r="OQ165" s="22"/>
      <c r="OR165" s="22"/>
      <c r="OS165" s="22"/>
      <c r="OT165" s="22"/>
      <c r="OU165" s="22"/>
      <c r="OV165" s="22"/>
      <c r="OW165" s="22"/>
      <c r="OX165" s="22"/>
      <c r="OY165" s="22"/>
      <c r="OZ165" s="22"/>
      <c r="PA165" s="22"/>
      <c r="PB165" s="22"/>
      <c r="PC165" s="22"/>
      <c r="PD165" s="22"/>
      <c r="PE165" s="22"/>
      <c r="PF165" s="22"/>
      <c r="PG165" s="22"/>
      <c r="PH165" s="22"/>
      <c r="PI165" s="22"/>
      <c r="PJ165" s="22"/>
      <c r="PK165" s="22"/>
      <c r="PL165" s="22"/>
      <c r="PM165" s="22"/>
      <c r="PN165" s="22"/>
      <c r="PO165" s="22"/>
      <c r="PP165" s="22"/>
      <c r="PQ165" s="22"/>
      <c r="PR165" s="22"/>
      <c r="PS165" s="22"/>
      <c r="PT165" s="22"/>
      <c r="PU165" s="22"/>
      <c r="PV165" s="22"/>
      <c r="PW165" s="22"/>
      <c r="PX165" s="22"/>
      <c r="PY165" s="22"/>
      <c r="PZ165" s="22"/>
      <c r="QA165" s="22"/>
      <c r="QB165" s="22"/>
      <c r="QC165" s="22"/>
      <c r="QD165" s="22"/>
      <c r="QE165" s="22"/>
      <c r="QF165" s="22"/>
      <c r="QG165" s="22"/>
      <c r="QH165" s="22"/>
      <c r="QI165" s="22"/>
      <c r="QJ165" s="22"/>
      <c r="QK165" s="22"/>
      <c r="QL165" s="22"/>
      <c r="QM165" s="22"/>
      <c r="QN165" s="22"/>
      <c r="QO165" s="22"/>
      <c r="QP165" s="22"/>
      <c r="QQ165" s="22"/>
      <c r="QR165" s="22"/>
      <c r="QS165" s="22"/>
      <c r="QT165" s="22"/>
      <c r="QU165" s="22"/>
      <c r="QV165" s="22"/>
      <c r="QW165" s="22"/>
      <c r="QX165" s="22"/>
      <c r="QY165" s="22"/>
      <c r="QZ165" s="22"/>
      <c r="RA165" s="22"/>
      <c r="RB165" s="22"/>
      <c r="RC165" s="22"/>
      <c r="RD165" s="22"/>
      <c r="RE165" s="22"/>
      <c r="RF165" s="22"/>
      <c r="RG165" s="22"/>
      <c r="RH165" s="22"/>
      <c r="RI165" s="22"/>
      <c r="RJ165" s="22"/>
      <c r="RK165" s="22"/>
      <c r="RL165" s="22"/>
      <c r="RM165" s="22"/>
      <c r="RN165" s="22"/>
      <c r="RO165" s="22"/>
      <c r="RP165" s="22"/>
      <c r="RQ165" s="22"/>
      <c r="RR165" s="22"/>
      <c r="RS165" s="22"/>
      <c r="RT165" s="22"/>
      <c r="RU165" s="22"/>
      <c r="RV165" s="22"/>
      <c r="RW165" s="22"/>
      <c r="RX165" s="22"/>
      <c r="RY165" s="22"/>
      <c r="RZ165" s="22"/>
      <c r="SA165" s="22"/>
      <c r="SB165" s="22"/>
      <c r="SC165" s="22"/>
      <c r="SD165" s="22"/>
      <c r="SE165" s="22"/>
      <c r="SF165" s="22"/>
      <c r="SG165" s="22"/>
      <c r="SH165" s="22"/>
      <c r="SI165" s="22"/>
      <c r="SJ165" s="22"/>
      <c r="SK165" s="22"/>
      <c r="SL165" s="22"/>
      <c r="SM165" s="22"/>
      <c r="SN165" s="22"/>
      <c r="SO165" s="22"/>
      <c r="SP165" s="22"/>
      <c r="SQ165" s="22"/>
      <c r="SR165" s="22"/>
      <c r="SS165" s="22"/>
      <c r="ST165" s="22"/>
      <c r="SU165" s="22"/>
      <c r="SV165" s="22"/>
      <c r="SW165" s="22"/>
      <c r="SX165" s="22"/>
      <c r="SY165" s="22"/>
      <c r="SZ165" s="22"/>
    </row>
    <row r="166" spans="1:520" ht="54.75" customHeight="1" x14ac:dyDescent="0.2">
      <c r="B166" s="94">
        <v>1</v>
      </c>
      <c r="C166" s="94">
        <v>5</v>
      </c>
      <c r="D166" s="93" t="s">
        <v>1153</v>
      </c>
      <c r="E166" s="118" t="s">
        <v>4299</v>
      </c>
      <c r="F166" s="208" t="s">
        <v>598</v>
      </c>
      <c r="G166" s="209" t="s">
        <v>1154</v>
      </c>
      <c r="H166" s="118" t="s">
        <v>1156</v>
      </c>
      <c r="I166" s="158" t="s">
        <v>1155</v>
      </c>
      <c r="J166" s="93" t="s">
        <v>1157</v>
      </c>
      <c r="K166" s="158" t="s">
        <v>1158</v>
      </c>
      <c r="L166" s="158" t="s">
        <v>1159</v>
      </c>
      <c r="M166" s="93" t="s">
        <v>607</v>
      </c>
      <c r="N166" s="93" t="s">
        <v>45</v>
      </c>
      <c r="O166" s="93" t="s">
        <v>608</v>
      </c>
      <c r="P166" s="47" t="s">
        <v>1160</v>
      </c>
      <c r="Q166" s="43" t="s">
        <v>721</v>
      </c>
      <c r="R166" s="158" t="s">
        <v>1161</v>
      </c>
      <c r="S166" s="93" t="s">
        <v>612</v>
      </c>
      <c r="T166" s="64">
        <v>3</v>
      </c>
      <c r="U166" s="245">
        <f>+(T166/T167)*100</f>
        <v>37.5</v>
      </c>
      <c r="V166" s="165">
        <v>0</v>
      </c>
      <c r="W166" s="167" t="s">
        <v>614</v>
      </c>
      <c r="X166" s="165" t="s">
        <v>1162</v>
      </c>
      <c r="Y166" s="165" t="s">
        <v>1163</v>
      </c>
    </row>
    <row r="167" spans="1:520" ht="54.75" customHeight="1" x14ac:dyDescent="0.2">
      <c r="B167" s="95">
        <v>1</v>
      </c>
      <c r="C167" s="95">
        <v>5</v>
      </c>
      <c r="D167" s="93"/>
      <c r="E167" s="119" t="s">
        <v>4299</v>
      </c>
      <c r="F167" s="208"/>
      <c r="G167" s="209"/>
      <c r="H167" s="119"/>
      <c r="I167" s="158"/>
      <c r="J167" s="93" t="s">
        <v>693</v>
      </c>
      <c r="K167" s="158" t="s">
        <v>1158</v>
      </c>
      <c r="L167" s="158"/>
      <c r="M167" s="93"/>
      <c r="N167" s="93"/>
      <c r="O167" s="93"/>
      <c r="P167" s="47" t="s">
        <v>1164</v>
      </c>
      <c r="Q167" s="43" t="s">
        <v>721</v>
      </c>
      <c r="R167" s="158"/>
      <c r="S167" s="93"/>
      <c r="T167" s="64">
        <v>8</v>
      </c>
      <c r="U167" s="245"/>
      <c r="V167" s="165"/>
      <c r="W167" s="167"/>
      <c r="X167" s="165"/>
      <c r="Y167" s="165"/>
    </row>
    <row r="168" spans="1:520" ht="58.5" customHeight="1" x14ac:dyDescent="0.2">
      <c r="B168" s="94">
        <v>1</v>
      </c>
      <c r="C168" s="94">
        <v>5</v>
      </c>
      <c r="D168" s="93" t="s">
        <v>1153</v>
      </c>
      <c r="E168" s="118" t="s">
        <v>4299</v>
      </c>
      <c r="F168" s="208" t="s">
        <v>598</v>
      </c>
      <c r="G168" s="209" t="s">
        <v>1165</v>
      </c>
      <c r="H168" s="118" t="s">
        <v>1156</v>
      </c>
      <c r="I168" s="158" t="s">
        <v>1166</v>
      </c>
      <c r="J168" s="93" t="s">
        <v>1167</v>
      </c>
      <c r="K168" s="158" t="s">
        <v>1168</v>
      </c>
      <c r="L168" s="158" t="s">
        <v>1169</v>
      </c>
      <c r="M168" s="93" t="s">
        <v>607</v>
      </c>
      <c r="N168" s="93" t="s">
        <v>45</v>
      </c>
      <c r="O168" s="93" t="s">
        <v>608</v>
      </c>
      <c r="P168" s="47" t="s">
        <v>1170</v>
      </c>
      <c r="Q168" s="43" t="s">
        <v>1171</v>
      </c>
      <c r="R168" s="158" t="s">
        <v>1172</v>
      </c>
      <c r="S168" s="93" t="s">
        <v>612</v>
      </c>
      <c r="T168" s="64">
        <v>4926</v>
      </c>
      <c r="U168" s="245">
        <f>+(T168/T169)*100</f>
        <v>32.840000000000003</v>
      </c>
      <c r="V168" s="165" t="s">
        <v>1173</v>
      </c>
      <c r="W168" s="167" t="s">
        <v>614</v>
      </c>
      <c r="X168" s="165" t="s">
        <v>1174</v>
      </c>
      <c r="Y168" s="165" t="s">
        <v>1175</v>
      </c>
    </row>
    <row r="169" spans="1:520" ht="58.5" customHeight="1" x14ac:dyDescent="0.2">
      <c r="B169" s="95">
        <v>1</v>
      </c>
      <c r="C169" s="95">
        <v>5</v>
      </c>
      <c r="D169" s="93" t="s">
        <v>1153</v>
      </c>
      <c r="E169" s="119" t="s">
        <v>4299</v>
      </c>
      <c r="F169" s="208" t="s">
        <v>598</v>
      </c>
      <c r="G169" s="209"/>
      <c r="H169" s="119"/>
      <c r="I169" s="158" t="s">
        <v>1176</v>
      </c>
      <c r="J169" s="93" t="s">
        <v>1177</v>
      </c>
      <c r="K169" s="158" t="s">
        <v>1168</v>
      </c>
      <c r="L169" s="158"/>
      <c r="M169" s="93"/>
      <c r="N169" s="93" t="s">
        <v>45</v>
      </c>
      <c r="O169" s="93"/>
      <c r="P169" s="47" t="s">
        <v>1178</v>
      </c>
      <c r="Q169" s="43" t="s">
        <v>1179</v>
      </c>
      <c r="R169" s="158"/>
      <c r="S169" s="93"/>
      <c r="T169" s="64">
        <v>15000</v>
      </c>
      <c r="U169" s="245"/>
      <c r="V169" s="165"/>
      <c r="W169" s="167"/>
      <c r="X169" s="165"/>
      <c r="Y169" s="165"/>
    </row>
    <row r="170" spans="1:520" ht="54" customHeight="1" x14ac:dyDescent="0.2">
      <c r="B170" s="94">
        <v>1</v>
      </c>
      <c r="C170" s="94">
        <v>5</v>
      </c>
      <c r="D170" s="93" t="s">
        <v>1153</v>
      </c>
      <c r="E170" s="118" t="s">
        <v>4299</v>
      </c>
      <c r="F170" s="208" t="s">
        <v>598</v>
      </c>
      <c r="G170" s="209" t="s">
        <v>1180</v>
      </c>
      <c r="H170" s="118" t="s">
        <v>716</v>
      </c>
      <c r="I170" s="158" t="s">
        <v>1181</v>
      </c>
      <c r="J170" s="93" t="s">
        <v>1182</v>
      </c>
      <c r="K170" s="158" t="s">
        <v>1183</v>
      </c>
      <c r="L170" s="158" t="s">
        <v>1184</v>
      </c>
      <c r="M170" s="93" t="s">
        <v>607</v>
      </c>
      <c r="N170" s="93" t="s">
        <v>45</v>
      </c>
      <c r="O170" s="93" t="s">
        <v>608</v>
      </c>
      <c r="P170" s="47" t="s">
        <v>1185</v>
      </c>
      <c r="Q170" s="43" t="s">
        <v>1186</v>
      </c>
      <c r="R170" s="158" t="s">
        <v>1187</v>
      </c>
      <c r="S170" s="93" t="s">
        <v>664</v>
      </c>
      <c r="T170" s="64">
        <v>165</v>
      </c>
      <c r="U170" s="245">
        <f>+(T170/T171)*100</f>
        <v>100</v>
      </c>
      <c r="V170" s="165" t="s">
        <v>1024</v>
      </c>
      <c r="W170" s="167" t="s">
        <v>614</v>
      </c>
      <c r="X170" s="165" t="s">
        <v>1188</v>
      </c>
      <c r="Y170" s="165" t="s">
        <v>1189</v>
      </c>
    </row>
    <row r="171" spans="1:520" ht="54" customHeight="1" x14ac:dyDescent="0.2">
      <c r="B171" s="95">
        <v>1</v>
      </c>
      <c r="C171" s="95">
        <v>5</v>
      </c>
      <c r="D171" s="93" t="s">
        <v>1153</v>
      </c>
      <c r="E171" s="119" t="s">
        <v>4299</v>
      </c>
      <c r="F171" s="208" t="s">
        <v>598</v>
      </c>
      <c r="G171" s="209"/>
      <c r="H171" s="119"/>
      <c r="I171" s="158" t="s">
        <v>1176</v>
      </c>
      <c r="J171" s="93" t="s">
        <v>1190</v>
      </c>
      <c r="K171" s="158" t="s">
        <v>1183</v>
      </c>
      <c r="L171" s="158"/>
      <c r="M171" s="93"/>
      <c r="N171" s="93" t="s">
        <v>45</v>
      </c>
      <c r="O171" s="93"/>
      <c r="P171" s="47" t="s">
        <v>1191</v>
      </c>
      <c r="Q171" s="43" t="s">
        <v>1186</v>
      </c>
      <c r="R171" s="158"/>
      <c r="S171" s="93"/>
      <c r="T171" s="64">
        <v>165</v>
      </c>
      <c r="U171" s="245"/>
      <c r="V171" s="165"/>
      <c r="W171" s="167"/>
      <c r="X171" s="165"/>
      <c r="Y171" s="165"/>
    </row>
    <row r="172" spans="1:520" ht="51" customHeight="1" x14ac:dyDescent="0.2">
      <c r="B172" s="94">
        <v>1</v>
      </c>
      <c r="C172" s="94">
        <v>5</v>
      </c>
      <c r="D172" s="93" t="s">
        <v>1153</v>
      </c>
      <c r="E172" s="118" t="s">
        <v>4299</v>
      </c>
      <c r="F172" s="208" t="s">
        <v>598</v>
      </c>
      <c r="G172" s="209" t="s">
        <v>1192</v>
      </c>
      <c r="H172" s="118" t="s">
        <v>716</v>
      </c>
      <c r="I172" s="158" t="s">
        <v>1193</v>
      </c>
      <c r="J172" s="93" t="s">
        <v>1194</v>
      </c>
      <c r="K172" s="158" t="s">
        <v>1195</v>
      </c>
      <c r="L172" s="158" t="s">
        <v>1196</v>
      </c>
      <c r="M172" s="93" t="s">
        <v>607</v>
      </c>
      <c r="N172" s="93" t="s">
        <v>45</v>
      </c>
      <c r="O172" s="93" t="s">
        <v>608</v>
      </c>
      <c r="P172" s="47" t="s">
        <v>1197</v>
      </c>
      <c r="Q172" s="43" t="s">
        <v>467</v>
      </c>
      <c r="R172" s="158" t="s">
        <v>1198</v>
      </c>
      <c r="S172" s="93" t="s">
        <v>612</v>
      </c>
      <c r="T172" s="64">
        <v>200</v>
      </c>
      <c r="U172" s="245">
        <f>+(T172/T173)*100</f>
        <v>66.666666666666657</v>
      </c>
      <c r="V172" s="165" t="s">
        <v>1024</v>
      </c>
      <c r="W172" s="167" t="s">
        <v>614</v>
      </c>
      <c r="X172" s="165" t="s">
        <v>1174</v>
      </c>
      <c r="Y172" s="165" t="s">
        <v>1199</v>
      </c>
    </row>
    <row r="173" spans="1:520" ht="51" customHeight="1" x14ac:dyDescent="0.2">
      <c r="B173" s="95">
        <v>1</v>
      </c>
      <c r="C173" s="95">
        <v>5</v>
      </c>
      <c r="D173" s="93" t="s">
        <v>1153</v>
      </c>
      <c r="E173" s="119" t="s">
        <v>4299</v>
      </c>
      <c r="F173" s="208" t="s">
        <v>598</v>
      </c>
      <c r="G173" s="209"/>
      <c r="H173" s="119"/>
      <c r="I173" s="158" t="s">
        <v>1176</v>
      </c>
      <c r="J173" s="93" t="s">
        <v>758</v>
      </c>
      <c r="K173" s="158" t="s">
        <v>1195</v>
      </c>
      <c r="L173" s="158"/>
      <c r="M173" s="93"/>
      <c r="N173" s="93" t="s">
        <v>45</v>
      </c>
      <c r="O173" s="93"/>
      <c r="P173" s="47" t="s">
        <v>1200</v>
      </c>
      <c r="Q173" s="43" t="s">
        <v>467</v>
      </c>
      <c r="R173" s="158"/>
      <c r="S173" s="93"/>
      <c r="T173" s="64">
        <v>300</v>
      </c>
      <c r="U173" s="245"/>
      <c r="V173" s="165"/>
      <c r="W173" s="167"/>
      <c r="X173" s="165"/>
      <c r="Y173" s="165"/>
    </row>
    <row r="174" spans="1:520" ht="61.5" customHeight="1" x14ac:dyDescent="0.2">
      <c r="B174" s="94">
        <v>1</v>
      </c>
      <c r="C174" s="94">
        <v>5</v>
      </c>
      <c r="D174" s="93" t="s">
        <v>1153</v>
      </c>
      <c r="E174" s="118" t="s">
        <v>4299</v>
      </c>
      <c r="F174" s="208" t="s">
        <v>598</v>
      </c>
      <c r="G174" s="209" t="s">
        <v>1201</v>
      </c>
      <c r="H174" s="118" t="s">
        <v>716</v>
      </c>
      <c r="I174" s="158" t="s">
        <v>1202</v>
      </c>
      <c r="J174" s="93" t="s">
        <v>1203</v>
      </c>
      <c r="K174" s="158" t="s">
        <v>1204</v>
      </c>
      <c r="L174" s="158" t="s">
        <v>1205</v>
      </c>
      <c r="M174" s="93" t="s">
        <v>607</v>
      </c>
      <c r="N174" s="93" t="s">
        <v>45</v>
      </c>
      <c r="O174" s="93" t="s">
        <v>608</v>
      </c>
      <c r="P174" s="47" t="s">
        <v>1206</v>
      </c>
      <c r="Q174" s="43" t="s">
        <v>1171</v>
      </c>
      <c r="R174" s="158" t="s">
        <v>1207</v>
      </c>
      <c r="S174" s="93" t="s">
        <v>612</v>
      </c>
      <c r="T174" s="64">
        <v>500</v>
      </c>
      <c r="U174" s="245">
        <f>+(T174/T175)*100</f>
        <v>33.333333333333329</v>
      </c>
      <c r="V174" s="210" t="s">
        <v>1208</v>
      </c>
      <c r="W174" s="167" t="s">
        <v>614</v>
      </c>
      <c r="X174" s="165" t="s">
        <v>1174</v>
      </c>
      <c r="Y174" s="165" t="s">
        <v>1209</v>
      </c>
    </row>
    <row r="175" spans="1:520" ht="61.5" customHeight="1" x14ac:dyDescent="0.2">
      <c r="B175" s="95">
        <v>1</v>
      </c>
      <c r="C175" s="95">
        <v>5</v>
      </c>
      <c r="D175" s="93" t="s">
        <v>1153</v>
      </c>
      <c r="E175" s="119" t="s">
        <v>4299</v>
      </c>
      <c r="F175" s="208" t="s">
        <v>598</v>
      </c>
      <c r="G175" s="209"/>
      <c r="H175" s="119"/>
      <c r="I175" s="158" t="s">
        <v>1176</v>
      </c>
      <c r="J175" s="93" t="s">
        <v>758</v>
      </c>
      <c r="K175" s="158" t="s">
        <v>1204</v>
      </c>
      <c r="L175" s="158"/>
      <c r="M175" s="93"/>
      <c r="N175" s="93" t="s">
        <v>45</v>
      </c>
      <c r="O175" s="93"/>
      <c r="P175" s="47" t="s">
        <v>1210</v>
      </c>
      <c r="Q175" s="43" t="s">
        <v>1171</v>
      </c>
      <c r="R175" s="158"/>
      <c r="S175" s="93"/>
      <c r="T175" s="64">
        <v>1500</v>
      </c>
      <c r="U175" s="245"/>
      <c r="V175" s="210"/>
      <c r="W175" s="167"/>
      <c r="X175" s="165"/>
      <c r="Y175" s="165"/>
    </row>
    <row r="176" spans="1:520" ht="57.75" customHeight="1" x14ac:dyDescent="0.2">
      <c r="B176" s="94">
        <v>1</v>
      </c>
      <c r="C176" s="94">
        <v>5</v>
      </c>
      <c r="D176" s="93" t="s">
        <v>1153</v>
      </c>
      <c r="E176" s="118" t="s">
        <v>4299</v>
      </c>
      <c r="F176" s="208" t="s">
        <v>598</v>
      </c>
      <c r="G176" s="209" t="s">
        <v>1211</v>
      </c>
      <c r="H176" s="118" t="s">
        <v>716</v>
      </c>
      <c r="I176" s="158" t="s">
        <v>1212</v>
      </c>
      <c r="J176" s="93" t="s">
        <v>1213</v>
      </c>
      <c r="K176" s="158" t="s">
        <v>1214</v>
      </c>
      <c r="L176" s="158" t="s">
        <v>1215</v>
      </c>
      <c r="M176" s="93" t="s">
        <v>607</v>
      </c>
      <c r="N176" s="93" t="s">
        <v>45</v>
      </c>
      <c r="O176" s="93" t="s">
        <v>608</v>
      </c>
      <c r="P176" s="47" t="s">
        <v>1216</v>
      </c>
      <c r="Q176" s="43" t="s">
        <v>1171</v>
      </c>
      <c r="R176" s="158" t="s">
        <v>1217</v>
      </c>
      <c r="S176" s="93" t="s">
        <v>612</v>
      </c>
      <c r="T176" s="64">
        <v>100</v>
      </c>
      <c r="U176" s="245">
        <f>+(T176/T177)*100</f>
        <v>33.333333333333329</v>
      </c>
      <c r="V176" s="165">
        <v>58</v>
      </c>
      <c r="W176" s="167" t="s">
        <v>614</v>
      </c>
      <c r="X176" s="165" t="s">
        <v>1174</v>
      </c>
      <c r="Y176" s="165" t="s">
        <v>1218</v>
      </c>
    </row>
    <row r="177" spans="2:25" ht="57.75" customHeight="1" x14ac:dyDescent="0.2">
      <c r="B177" s="95">
        <v>1</v>
      </c>
      <c r="C177" s="95">
        <v>5</v>
      </c>
      <c r="D177" s="93" t="s">
        <v>1153</v>
      </c>
      <c r="E177" s="119" t="s">
        <v>4299</v>
      </c>
      <c r="F177" s="208" t="s">
        <v>598</v>
      </c>
      <c r="G177" s="209"/>
      <c r="H177" s="119"/>
      <c r="I177" s="158" t="s">
        <v>1176</v>
      </c>
      <c r="J177" s="93" t="s">
        <v>758</v>
      </c>
      <c r="K177" s="158" t="s">
        <v>1214</v>
      </c>
      <c r="L177" s="158"/>
      <c r="M177" s="93"/>
      <c r="N177" s="93" t="s">
        <v>45</v>
      </c>
      <c r="O177" s="93"/>
      <c r="P177" s="47" t="s">
        <v>1219</v>
      </c>
      <c r="Q177" s="43" t="s">
        <v>1171</v>
      </c>
      <c r="R177" s="158"/>
      <c r="S177" s="93"/>
      <c r="T177" s="64">
        <v>300</v>
      </c>
      <c r="U177" s="245"/>
      <c r="V177" s="165"/>
      <c r="W177" s="167"/>
      <c r="X177" s="165"/>
      <c r="Y177" s="165"/>
    </row>
    <row r="178" spans="2:25" ht="64.5" customHeight="1" x14ac:dyDescent="0.2">
      <c r="B178" s="94">
        <v>1</v>
      </c>
      <c r="C178" s="94">
        <v>5</v>
      </c>
      <c r="D178" s="93" t="s">
        <v>1153</v>
      </c>
      <c r="E178" s="118" t="s">
        <v>4299</v>
      </c>
      <c r="F178" s="208" t="s">
        <v>598</v>
      </c>
      <c r="G178" s="209" t="s">
        <v>1220</v>
      </c>
      <c r="H178" s="118" t="s">
        <v>716</v>
      </c>
      <c r="I178" s="158" t="s">
        <v>1221</v>
      </c>
      <c r="J178" s="93" t="s">
        <v>1222</v>
      </c>
      <c r="K178" s="158" t="s">
        <v>1223</v>
      </c>
      <c r="L178" s="158" t="s">
        <v>1224</v>
      </c>
      <c r="M178" s="93" t="s">
        <v>607</v>
      </c>
      <c r="N178" s="93" t="s">
        <v>45</v>
      </c>
      <c r="O178" s="93" t="s">
        <v>608</v>
      </c>
      <c r="P178" s="47" t="s">
        <v>1225</v>
      </c>
      <c r="Q178" s="43" t="s">
        <v>721</v>
      </c>
      <c r="R178" s="158" t="s">
        <v>1226</v>
      </c>
      <c r="S178" s="93" t="s">
        <v>612</v>
      </c>
      <c r="T178" s="64">
        <v>30</v>
      </c>
      <c r="U178" s="245">
        <f>+(T178/T179)*100</f>
        <v>33.333333333333329</v>
      </c>
      <c r="V178" s="165" t="s">
        <v>1024</v>
      </c>
      <c r="W178" s="167" t="s">
        <v>614</v>
      </c>
      <c r="X178" s="165" t="s">
        <v>1174</v>
      </c>
      <c r="Y178" s="165" t="s">
        <v>1227</v>
      </c>
    </row>
    <row r="179" spans="2:25" ht="64.5" customHeight="1" x14ac:dyDescent="0.2">
      <c r="B179" s="95">
        <v>1</v>
      </c>
      <c r="C179" s="95">
        <v>5</v>
      </c>
      <c r="D179" s="93" t="s">
        <v>1153</v>
      </c>
      <c r="E179" s="119" t="s">
        <v>4299</v>
      </c>
      <c r="F179" s="208" t="s">
        <v>598</v>
      </c>
      <c r="G179" s="209"/>
      <c r="H179" s="119"/>
      <c r="I179" s="158" t="s">
        <v>1176</v>
      </c>
      <c r="J179" s="93" t="s">
        <v>1228</v>
      </c>
      <c r="K179" s="158" t="s">
        <v>1223</v>
      </c>
      <c r="L179" s="158"/>
      <c r="M179" s="93"/>
      <c r="N179" s="93" t="s">
        <v>45</v>
      </c>
      <c r="O179" s="93"/>
      <c r="P179" s="47" t="s">
        <v>1229</v>
      </c>
      <c r="Q179" s="43" t="s">
        <v>721</v>
      </c>
      <c r="R179" s="158"/>
      <c r="S179" s="93"/>
      <c r="T179" s="64">
        <v>90</v>
      </c>
      <c r="U179" s="245"/>
      <c r="V179" s="165"/>
      <c r="W179" s="167"/>
      <c r="X179" s="165"/>
      <c r="Y179" s="165"/>
    </row>
    <row r="180" spans="2:25" ht="55.5" customHeight="1" x14ac:dyDescent="0.2">
      <c r="B180" s="94">
        <v>1</v>
      </c>
      <c r="C180" s="94">
        <v>5</v>
      </c>
      <c r="D180" s="93" t="s">
        <v>1153</v>
      </c>
      <c r="E180" s="118" t="s">
        <v>4299</v>
      </c>
      <c r="F180" s="208" t="s">
        <v>598</v>
      </c>
      <c r="G180" s="209" t="s">
        <v>1230</v>
      </c>
      <c r="H180" s="118" t="s">
        <v>716</v>
      </c>
      <c r="I180" s="158" t="s">
        <v>1231</v>
      </c>
      <c r="J180" s="93" t="s">
        <v>1232</v>
      </c>
      <c r="K180" s="158" t="s">
        <v>1233</v>
      </c>
      <c r="L180" s="158" t="s">
        <v>1234</v>
      </c>
      <c r="M180" s="93" t="s">
        <v>607</v>
      </c>
      <c r="N180" s="93" t="s">
        <v>45</v>
      </c>
      <c r="O180" s="93" t="s">
        <v>608</v>
      </c>
      <c r="P180" s="47" t="s">
        <v>1235</v>
      </c>
      <c r="Q180" s="43" t="s">
        <v>1236</v>
      </c>
      <c r="R180" s="158" t="s">
        <v>1237</v>
      </c>
      <c r="S180" s="93" t="s">
        <v>612</v>
      </c>
      <c r="T180" s="64">
        <v>0</v>
      </c>
      <c r="U180" s="245">
        <f>+(T180/T181)*100</f>
        <v>0</v>
      </c>
      <c r="V180" s="165">
        <v>2</v>
      </c>
      <c r="W180" s="167" t="s">
        <v>614</v>
      </c>
      <c r="X180" s="165" t="s">
        <v>1238</v>
      </c>
      <c r="Y180" s="165" t="s">
        <v>1239</v>
      </c>
    </row>
    <row r="181" spans="2:25" ht="55.5" customHeight="1" x14ac:dyDescent="0.2">
      <c r="B181" s="95">
        <v>1</v>
      </c>
      <c r="C181" s="95">
        <v>5</v>
      </c>
      <c r="D181" s="93" t="s">
        <v>1153</v>
      </c>
      <c r="E181" s="119" t="s">
        <v>4299</v>
      </c>
      <c r="F181" s="208" t="s">
        <v>598</v>
      </c>
      <c r="G181" s="209"/>
      <c r="H181" s="119"/>
      <c r="I181" s="158" t="s">
        <v>1176</v>
      </c>
      <c r="J181" s="93" t="s">
        <v>1240</v>
      </c>
      <c r="K181" s="158" t="s">
        <v>1233</v>
      </c>
      <c r="L181" s="158"/>
      <c r="M181" s="93"/>
      <c r="N181" s="93" t="s">
        <v>45</v>
      </c>
      <c r="O181" s="93"/>
      <c r="P181" s="47" t="s">
        <v>1241</v>
      </c>
      <c r="Q181" s="43" t="s">
        <v>1236</v>
      </c>
      <c r="R181" s="158"/>
      <c r="S181" s="93"/>
      <c r="T181" s="64">
        <v>1</v>
      </c>
      <c r="U181" s="245"/>
      <c r="V181" s="165"/>
      <c r="W181" s="167"/>
      <c r="X181" s="165"/>
      <c r="Y181" s="165"/>
    </row>
    <row r="182" spans="2:25" ht="51" customHeight="1" x14ac:dyDescent="0.2">
      <c r="B182" s="94">
        <v>1</v>
      </c>
      <c r="C182" s="94">
        <v>5</v>
      </c>
      <c r="D182" s="93" t="s">
        <v>1153</v>
      </c>
      <c r="E182" s="118" t="s">
        <v>4299</v>
      </c>
      <c r="F182" s="208" t="s">
        <v>598</v>
      </c>
      <c r="G182" s="209" t="s">
        <v>1242</v>
      </c>
      <c r="H182" s="118" t="s">
        <v>716</v>
      </c>
      <c r="I182" s="158" t="s">
        <v>1243</v>
      </c>
      <c r="J182" s="93" t="s">
        <v>1244</v>
      </c>
      <c r="K182" s="158" t="s">
        <v>1245</v>
      </c>
      <c r="L182" s="158" t="s">
        <v>1246</v>
      </c>
      <c r="M182" s="93" t="s">
        <v>607</v>
      </c>
      <c r="N182" s="93" t="s">
        <v>45</v>
      </c>
      <c r="O182" s="93" t="s">
        <v>608</v>
      </c>
      <c r="P182" s="47" t="s">
        <v>1247</v>
      </c>
      <c r="Q182" s="43" t="s">
        <v>1171</v>
      </c>
      <c r="R182" s="158" t="s">
        <v>1248</v>
      </c>
      <c r="S182" s="93" t="s">
        <v>612</v>
      </c>
      <c r="T182" s="64">
        <v>110</v>
      </c>
      <c r="U182" s="245">
        <f>+(T182/T183)*100</f>
        <v>27.500000000000004</v>
      </c>
      <c r="V182" s="165">
        <v>100</v>
      </c>
      <c r="W182" s="167" t="s">
        <v>614</v>
      </c>
      <c r="X182" s="165" t="s">
        <v>1174</v>
      </c>
      <c r="Y182" s="165" t="s">
        <v>1249</v>
      </c>
    </row>
    <row r="183" spans="2:25" ht="51" customHeight="1" x14ac:dyDescent="0.2">
      <c r="B183" s="95">
        <v>1</v>
      </c>
      <c r="C183" s="95">
        <v>5</v>
      </c>
      <c r="D183" s="93" t="s">
        <v>1153</v>
      </c>
      <c r="E183" s="119" t="s">
        <v>4299</v>
      </c>
      <c r="F183" s="208" t="s">
        <v>598</v>
      </c>
      <c r="G183" s="209"/>
      <c r="H183" s="119"/>
      <c r="I183" s="158" t="s">
        <v>1176</v>
      </c>
      <c r="J183" s="93" t="s">
        <v>758</v>
      </c>
      <c r="K183" s="158" t="s">
        <v>1250</v>
      </c>
      <c r="L183" s="158"/>
      <c r="M183" s="93"/>
      <c r="N183" s="93" t="s">
        <v>45</v>
      </c>
      <c r="O183" s="93"/>
      <c r="P183" s="47" t="s">
        <v>1251</v>
      </c>
      <c r="Q183" s="43" t="s">
        <v>1171</v>
      </c>
      <c r="R183" s="158"/>
      <c r="S183" s="93"/>
      <c r="T183" s="64">
        <v>400</v>
      </c>
      <c r="U183" s="245"/>
      <c r="V183" s="165"/>
      <c r="W183" s="167"/>
      <c r="X183" s="165"/>
      <c r="Y183" s="165"/>
    </row>
    <row r="184" spans="2:25" ht="62.25" customHeight="1" x14ac:dyDescent="0.2">
      <c r="B184" s="94">
        <v>1</v>
      </c>
      <c r="C184" s="94">
        <v>5</v>
      </c>
      <c r="D184" s="93" t="s">
        <v>1153</v>
      </c>
      <c r="E184" s="118" t="s">
        <v>4299</v>
      </c>
      <c r="F184" s="208" t="s">
        <v>598</v>
      </c>
      <c r="G184" s="209" t="s">
        <v>1252</v>
      </c>
      <c r="H184" s="158" t="s">
        <v>716</v>
      </c>
      <c r="I184" s="158" t="s">
        <v>1253</v>
      </c>
      <c r="J184" s="93" t="s">
        <v>1254</v>
      </c>
      <c r="K184" s="158" t="s">
        <v>1255</v>
      </c>
      <c r="L184" s="158" t="s">
        <v>1256</v>
      </c>
      <c r="M184" s="93" t="s">
        <v>607</v>
      </c>
      <c r="N184" s="93" t="s">
        <v>45</v>
      </c>
      <c r="O184" s="93" t="s">
        <v>608</v>
      </c>
      <c r="P184" s="47" t="s">
        <v>1257</v>
      </c>
      <c r="Q184" s="43" t="s">
        <v>1171</v>
      </c>
      <c r="R184" s="158" t="s">
        <v>1258</v>
      </c>
      <c r="S184" s="93" t="s">
        <v>612</v>
      </c>
      <c r="T184" s="64">
        <v>0</v>
      </c>
      <c r="U184" s="245">
        <f>+(T184/T185)*100</f>
        <v>0</v>
      </c>
      <c r="V184" s="165" t="s">
        <v>1024</v>
      </c>
      <c r="W184" s="167" t="s">
        <v>614</v>
      </c>
      <c r="X184" s="165" t="s">
        <v>1174</v>
      </c>
      <c r="Y184" s="165" t="s">
        <v>1259</v>
      </c>
    </row>
    <row r="185" spans="2:25" ht="62.25" customHeight="1" x14ac:dyDescent="0.2">
      <c r="B185" s="95">
        <v>1</v>
      </c>
      <c r="C185" s="95">
        <v>5</v>
      </c>
      <c r="D185" s="93" t="s">
        <v>1153</v>
      </c>
      <c r="E185" s="119" t="s">
        <v>4299</v>
      </c>
      <c r="F185" s="208" t="s">
        <v>598</v>
      </c>
      <c r="G185" s="209"/>
      <c r="H185" s="158"/>
      <c r="I185" s="158" t="s">
        <v>1176</v>
      </c>
      <c r="J185" s="93" t="s">
        <v>1260</v>
      </c>
      <c r="K185" s="158" t="s">
        <v>1255</v>
      </c>
      <c r="L185" s="158"/>
      <c r="M185" s="93"/>
      <c r="N185" s="93" t="s">
        <v>45</v>
      </c>
      <c r="O185" s="93"/>
      <c r="P185" s="47" t="s">
        <v>1261</v>
      </c>
      <c r="Q185" s="43" t="s">
        <v>1171</v>
      </c>
      <c r="R185" s="158"/>
      <c r="S185" s="93"/>
      <c r="T185" s="64">
        <v>840</v>
      </c>
      <c r="U185" s="245"/>
      <c r="V185" s="165"/>
      <c r="W185" s="167"/>
      <c r="X185" s="165"/>
      <c r="Y185" s="165"/>
    </row>
    <row r="186" spans="2:25" ht="62.25" customHeight="1" x14ac:dyDescent="0.2">
      <c r="B186" s="94">
        <v>1</v>
      </c>
      <c r="C186" s="94">
        <v>5</v>
      </c>
      <c r="D186" s="93" t="s">
        <v>1153</v>
      </c>
      <c r="E186" s="118" t="s">
        <v>4299</v>
      </c>
      <c r="F186" s="208" t="s">
        <v>598</v>
      </c>
      <c r="G186" s="209" t="s">
        <v>1262</v>
      </c>
      <c r="H186" s="158" t="s">
        <v>716</v>
      </c>
      <c r="I186" s="158" t="s">
        <v>1263</v>
      </c>
      <c r="J186" s="93" t="s">
        <v>1264</v>
      </c>
      <c r="K186" s="158" t="s">
        <v>1265</v>
      </c>
      <c r="L186" s="158" t="s">
        <v>1266</v>
      </c>
      <c r="M186" s="93" t="s">
        <v>607</v>
      </c>
      <c r="N186" s="93" t="s">
        <v>45</v>
      </c>
      <c r="O186" s="93" t="s">
        <v>608</v>
      </c>
      <c r="P186" s="47" t="s">
        <v>1267</v>
      </c>
      <c r="Q186" s="43" t="s">
        <v>782</v>
      </c>
      <c r="R186" s="158" t="s">
        <v>1268</v>
      </c>
      <c r="S186" s="93" t="s">
        <v>612</v>
      </c>
      <c r="T186" s="64">
        <v>1</v>
      </c>
      <c r="U186" s="245">
        <f>+(T186/T187)*100</f>
        <v>50</v>
      </c>
      <c r="V186" s="165" t="s">
        <v>1024</v>
      </c>
      <c r="W186" s="167" t="s">
        <v>614</v>
      </c>
      <c r="X186" s="165" t="s">
        <v>1269</v>
      </c>
      <c r="Y186" s="165" t="s">
        <v>1270</v>
      </c>
    </row>
    <row r="187" spans="2:25" ht="62.25" customHeight="1" x14ac:dyDescent="0.2">
      <c r="B187" s="95">
        <v>1</v>
      </c>
      <c r="C187" s="95">
        <v>5</v>
      </c>
      <c r="D187" s="93" t="s">
        <v>1153</v>
      </c>
      <c r="E187" s="119" t="s">
        <v>4299</v>
      </c>
      <c r="F187" s="208"/>
      <c r="G187" s="209"/>
      <c r="H187" s="158"/>
      <c r="I187" s="158"/>
      <c r="J187" s="93"/>
      <c r="K187" s="158"/>
      <c r="L187" s="158"/>
      <c r="M187" s="93" t="s">
        <v>1271</v>
      </c>
      <c r="N187" s="93"/>
      <c r="O187" s="93"/>
      <c r="P187" s="47" t="s">
        <v>1272</v>
      </c>
      <c r="Q187" s="43" t="s">
        <v>782</v>
      </c>
      <c r="R187" s="158"/>
      <c r="S187" s="93"/>
      <c r="T187" s="64">
        <v>2</v>
      </c>
      <c r="U187" s="245"/>
      <c r="V187" s="165"/>
      <c r="W187" s="167"/>
      <c r="X187" s="165"/>
      <c r="Y187" s="165"/>
    </row>
    <row r="188" spans="2:25" ht="62.25" customHeight="1" x14ac:dyDescent="0.2">
      <c r="B188" s="94">
        <v>1</v>
      </c>
      <c r="C188" s="94">
        <v>5</v>
      </c>
      <c r="D188" s="93" t="s">
        <v>1153</v>
      </c>
      <c r="E188" s="118" t="s">
        <v>4299</v>
      </c>
      <c r="F188" s="208" t="s">
        <v>598</v>
      </c>
      <c r="G188" s="209" t="s">
        <v>1273</v>
      </c>
      <c r="H188" s="158" t="s">
        <v>716</v>
      </c>
      <c r="I188" s="158" t="s">
        <v>1274</v>
      </c>
      <c r="J188" s="93" t="s">
        <v>1275</v>
      </c>
      <c r="K188" s="158" t="s">
        <v>1276</v>
      </c>
      <c r="L188" s="158" t="s">
        <v>1277</v>
      </c>
      <c r="M188" s="93" t="s">
        <v>607</v>
      </c>
      <c r="N188" s="93" t="s">
        <v>45</v>
      </c>
      <c r="O188" s="93" t="s">
        <v>608</v>
      </c>
      <c r="P188" s="47" t="s">
        <v>1278</v>
      </c>
      <c r="Q188" s="43" t="s">
        <v>1279</v>
      </c>
      <c r="R188" s="158" t="s">
        <v>1280</v>
      </c>
      <c r="S188" s="93" t="s">
        <v>612</v>
      </c>
      <c r="T188" s="64">
        <v>1</v>
      </c>
      <c r="U188" s="245">
        <f>+(T188/T189)*100</f>
        <v>100</v>
      </c>
      <c r="V188" s="165" t="s">
        <v>1024</v>
      </c>
      <c r="W188" s="167" t="s">
        <v>614</v>
      </c>
      <c r="X188" s="165" t="s">
        <v>1281</v>
      </c>
      <c r="Y188" s="165" t="s">
        <v>1282</v>
      </c>
    </row>
    <row r="189" spans="2:25" ht="62.25" customHeight="1" x14ac:dyDescent="0.2">
      <c r="B189" s="95">
        <v>1</v>
      </c>
      <c r="C189" s="95">
        <v>5</v>
      </c>
      <c r="D189" s="93" t="s">
        <v>1153</v>
      </c>
      <c r="E189" s="119" t="s">
        <v>4299</v>
      </c>
      <c r="F189" s="208"/>
      <c r="G189" s="209"/>
      <c r="H189" s="158"/>
      <c r="I189" s="158"/>
      <c r="J189" s="93"/>
      <c r="K189" s="158"/>
      <c r="L189" s="158"/>
      <c r="M189" s="93" t="s">
        <v>1271</v>
      </c>
      <c r="N189" s="93"/>
      <c r="O189" s="93"/>
      <c r="P189" s="47" t="s">
        <v>1283</v>
      </c>
      <c r="Q189" s="43" t="s">
        <v>1279</v>
      </c>
      <c r="R189" s="158"/>
      <c r="S189" s="93"/>
      <c r="T189" s="64">
        <v>1</v>
      </c>
      <c r="U189" s="245"/>
      <c r="V189" s="165"/>
      <c r="W189" s="167"/>
      <c r="X189" s="165"/>
      <c r="Y189" s="165"/>
    </row>
    <row r="190" spans="2:25" ht="53.25" customHeight="1" x14ac:dyDescent="0.2">
      <c r="B190" s="94">
        <v>1</v>
      </c>
      <c r="C190" s="94">
        <v>5</v>
      </c>
      <c r="D190" s="93" t="s">
        <v>1153</v>
      </c>
      <c r="E190" s="118" t="s">
        <v>4299</v>
      </c>
      <c r="F190" s="208" t="s">
        <v>598</v>
      </c>
      <c r="G190" s="209" t="s">
        <v>1284</v>
      </c>
      <c r="H190" s="118" t="s">
        <v>716</v>
      </c>
      <c r="I190" s="158" t="s">
        <v>1285</v>
      </c>
      <c r="J190" s="93" t="s">
        <v>1286</v>
      </c>
      <c r="K190" s="158" t="s">
        <v>1287</v>
      </c>
      <c r="L190" s="158" t="s">
        <v>1288</v>
      </c>
      <c r="M190" s="93" t="s">
        <v>607</v>
      </c>
      <c r="N190" s="93" t="s">
        <v>45</v>
      </c>
      <c r="O190" s="93" t="s">
        <v>608</v>
      </c>
      <c r="P190" s="47" t="s">
        <v>1289</v>
      </c>
      <c r="Q190" s="43" t="s">
        <v>1290</v>
      </c>
      <c r="R190" s="158" t="s">
        <v>1291</v>
      </c>
      <c r="S190" s="93" t="s">
        <v>612</v>
      </c>
      <c r="T190" s="64">
        <v>0</v>
      </c>
      <c r="U190" s="245">
        <f>+(T190/T191)*100</f>
        <v>0</v>
      </c>
      <c r="V190" s="165">
        <v>2</v>
      </c>
      <c r="W190" s="167" t="s">
        <v>614</v>
      </c>
      <c r="X190" s="165" t="s">
        <v>1174</v>
      </c>
      <c r="Y190" s="165" t="s">
        <v>1292</v>
      </c>
    </row>
    <row r="191" spans="2:25" ht="53.25" customHeight="1" x14ac:dyDescent="0.2">
      <c r="B191" s="95">
        <v>1</v>
      </c>
      <c r="C191" s="95">
        <v>5</v>
      </c>
      <c r="D191" s="93" t="s">
        <v>1153</v>
      </c>
      <c r="E191" s="119" t="s">
        <v>4299</v>
      </c>
      <c r="F191" s="208" t="s">
        <v>598</v>
      </c>
      <c r="G191" s="209"/>
      <c r="H191" s="119"/>
      <c r="I191" s="158" t="s">
        <v>1176</v>
      </c>
      <c r="J191" s="93"/>
      <c r="K191" s="158"/>
      <c r="L191" s="158"/>
      <c r="M191" s="93"/>
      <c r="N191" s="93" t="s">
        <v>45</v>
      </c>
      <c r="O191" s="93"/>
      <c r="P191" s="47" t="s">
        <v>1293</v>
      </c>
      <c r="Q191" s="43" t="s">
        <v>1290</v>
      </c>
      <c r="R191" s="158"/>
      <c r="S191" s="93"/>
      <c r="T191" s="64">
        <v>1</v>
      </c>
      <c r="U191" s="245"/>
      <c r="V191" s="165"/>
      <c r="W191" s="167"/>
      <c r="X191" s="165"/>
      <c r="Y191" s="165"/>
    </row>
    <row r="192" spans="2:25" ht="53.25" customHeight="1" x14ac:dyDescent="0.2">
      <c r="B192" s="94">
        <v>1</v>
      </c>
      <c r="C192" s="94">
        <v>5</v>
      </c>
      <c r="D192" s="93" t="s">
        <v>1153</v>
      </c>
      <c r="E192" s="118" t="s">
        <v>4299</v>
      </c>
      <c r="F192" s="208" t="s">
        <v>598</v>
      </c>
      <c r="G192" s="118"/>
      <c r="H192" s="118" t="s">
        <v>716</v>
      </c>
      <c r="I192" s="158" t="s">
        <v>1294</v>
      </c>
      <c r="J192" s="93" t="s">
        <v>1295</v>
      </c>
      <c r="K192" s="158" t="s">
        <v>1296</v>
      </c>
      <c r="L192" s="158" t="s">
        <v>1297</v>
      </c>
      <c r="M192" s="93" t="s">
        <v>1271</v>
      </c>
      <c r="N192" s="93" t="s">
        <v>45</v>
      </c>
      <c r="O192" s="93" t="s">
        <v>608</v>
      </c>
      <c r="P192" s="47" t="s">
        <v>1298</v>
      </c>
      <c r="Q192" s="43" t="s">
        <v>1299</v>
      </c>
      <c r="R192" s="158" t="s">
        <v>1300</v>
      </c>
      <c r="S192" s="93" t="s">
        <v>612</v>
      </c>
      <c r="T192" s="64">
        <v>182</v>
      </c>
      <c r="U192" s="245">
        <f>+(T192/T193)*100</f>
        <v>33.333333333333329</v>
      </c>
      <c r="V192" s="165" t="s">
        <v>1024</v>
      </c>
      <c r="W192" s="167" t="s">
        <v>614</v>
      </c>
      <c r="X192" s="165" t="s">
        <v>1301</v>
      </c>
      <c r="Y192" s="165" t="s">
        <v>1302</v>
      </c>
    </row>
    <row r="193" spans="2:25" ht="53.25" customHeight="1" x14ac:dyDescent="0.2">
      <c r="B193" s="95">
        <v>1</v>
      </c>
      <c r="C193" s="95">
        <v>5</v>
      </c>
      <c r="D193" s="93" t="s">
        <v>1153</v>
      </c>
      <c r="E193" s="119" t="s">
        <v>4299</v>
      </c>
      <c r="F193" s="208" t="s">
        <v>598</v>
      </c>
      <c r="G193" s="119"/>
      <c r="H193" s="119"/>
      <c r="I193" s="158"/>
      <c r="J193" s="93"/>
      <c r="K193" s="158"/>
      <c r="L193" s="158"/>
      <c r="M193" s="93" t="s">
        <v>607</v>
      </c>
      <c r="N193" s="93"/>
      <c r="O193" s="93"/>
      <c r="P193" s="47" t="s">
        <v>1303</v>
      </c>
      <c r="Q193" s="43" t="s">
        <v>1299</v>
      </c>
      <c r="R193" s="158"/>
      <c r="S193" s="93"/>
      <c r="T193" s="64">
        <v>546</v>
      </c>
      <c r="U193" s="245"/>
      <c r="V193" s="165"/>
      <c r="W193" s="167"/>
      <c r="X193" s="165"/>
      <c r="Y193" s="165"/>
    </row>
    <row r="194" spans="2:25" ht="66" customHeight="1" x14ac:dyDescent="0.2">
      <c r="B194" s="94">
        <v>2</v>
      </c>
      <c r="C194" s="94">
        <v>6</v>
      </c>
      <c r="D194" s="93" t="s">
        <v>1304</v>
      </c>
      <c r="E194" s="118" t="s">
        <v>4299</v>
      </c>
      <c r="F194" s="139" t="s">
        <v>600</v>
      </c>
      <c r="G194" s="93" t="s">
        <v>1305</v>
      </c>
      <c r="H194" s="118" t="s">
        <v>861</v>
      </c>
      <c r="I194" s="158" t="s">
        <v>1306</v>
      </c>
      <c r="J194" s="93" t="s">
        <v>1307</v>
      </c>
      <c r="K194" s="158" t="s">
        <v>1308</v>
      </c>
      <c r="L194" s="158" t="s">
        <v>1309</v>
      </c>
      <c r="M194" s="93" t="s">
        <v>607</v>
      </c>
      <c r="N194" s="93" t="s">
        <v>45</v>
      </c>
      <c r="O194" s="93" t="s">
        <v>608</v>
      </c>
      <c r="P194" s="47" t="s">
        <v>1310</v>
      </c>
      <c r="Q194" s="43" t="s">
        <v>546</v>
      </c>
      <c r="R194" s="158" t="s">
        <v>1311</v>
      </c>
      <c r="S194" s="93" t="s">
        <v>612</v>
      </c>
      <c r="T194" s="64">
        <v>0</v>
      </c>
      <c r="U194" s="235">
        <f>+T194/T195</f>
        <v>0</v>
      </c>
      <c r="V194" s="165">
        <v>0</v>
      </c>
      <c r="W194" s="167" t="s">
        <v>614</v>
      </c>
      <c r="X194" s="165" t="s">
        <v>1312</v>
      </c>
      <c r="Y194" s="165" t="s">
        <v>1313</v>
      </c>
    </row>
    <row r="195" spans="2:25" ht="66" customHeight="1" x14ac:dyDescent="0.2">
      <c r="B195" s="95">
        <v>2</v>
      </c>
      <c r="C195" s="95">
        <v>6</v>
      </c>
      <c r="D195" s="93"/>
      <c r="E195" s="119" t="s">
        <v>4299</v>
      </c>
      <c r="F195" s="139"/>
      <c r="G195" s="93"/>
      <c r="H195" s="119"/>
      <c r="I195" s="158"/>
      <c r="J195" s="93" t="s">
        <v>986</v>
      </c>
      <c r="K195" s="158" t="s">
        <v>1308</v>
      </c>
      <c r="L195" s="158"/>
      <c r="M195" s="93"/>
      <c r="N195" s="93" t="s">
        <v>45</v>
      </c>
      <c r="O195" s="93"/>
      <c r="P195" s="47" t="s">
        <v>1314</v>
      </c>
      <c r="Q195" s="43" t="s">
        <v>546</v>
      </c>
      <c r="R195" s="158"/>
      <c r="S195" s="93"/>
      <c r="T195" s="64">
        <v>7</v>
      </c>
      <c r="U195" s="235"/>
      <c r="V195" s="165"/>
      <c r="W195" s="167"/>
      <c r="X195" s="165"/>
      <c r="Y195" s="165"/>
    </row>
    <row r="196" spans="2:25" ht="59.25" customHeight="1" x14ac:dyDescent="0.2">
      <c r="B196" s="94">
        <v>2</v>
      </c>
      <c r="C196" s="94">
        <v>6</v>
      </c>
      <c r="D196" s="93" t="s">
        <v>1304</v>
      </c>
      <c r="E196" s="118" t="s">
        <v>4299</v>
      </c>
      <c r="F196" s="139" t="s">
        <v>600</v>
      </c>
      <c r="G196" s="93" t="s">
        <v>1315</v>
      </c>
      <c r="H196" s="118" t="s">
        <v>861</v>
      </c>
      <c r="I196" s="158" t="s">
        <v>1316</v>
      </c>
      <c r="J196" s="93" t="s">
        <v>1317</v>
      </c>
      <c r="K196" s="158" t="s">
        <v>1318</v>
      </c>
      <c r="L196" s="158" t="s">
        <v>1319</v>
      </c>
      <c r="M196" s="93" t="s">
        <v>607</v>
      </c>
      <c r="N196" s="93" t="s">
        <v>45</v>
      </c>
      <c r="O196" s="93" t="s">
        <v>608</v>
      </c>
      <c r="P196" s="47" t="s">
        <v>1320</v>
      </c>
      <c r="Q196" s="43" t="s">
        <v>1072</v>
      </c>
      <c r="R196" s="158" t="s">
        <v>1321</v>
      </c>
      <c r="S196" s="93" t="s">
        <v>612</v>
      </c>
      <c r="T196" s="64">
        <v>0</v>
      </c>
      <c r="U196" s="235">
        <f>+T196/T197</f>
        <v>0</v>
      </c>
      <c r="V196" s="165">
        <v>0</v>
      </c>
      <c r="W196" s="167" t="s">
        <v>614</v>
      </c>
      <c r="X196" s="165" t="s">
        <v>1322</v>
      </c>
      <c r="Y196" s="165" t="s">
        <v>1323</v>
      </c>
    </row>
    <row r="197" spans="2:25" ht="75" customHeight="1" x14ac:dyDescent="0.2">
      <c r="B197" s="95">
        <v>2</v>
      </c>
      <c r="C197" s="95">
        <v>6</v>
      </c>
      <c r="D197" s="93" t="s">
        <v>1304</v>
      </c>
      <c r="E197" s="119" t="s">
        <v>4299</v>
      </c>
      <c r="F197" s="139" t="s">
        <v>600</v>
      </c>
      <c r="G197" s="93"/>
      <c r="H197" s="119"/>
      <c r="I197" s="158"/>
      <c r="J197" s="93" t="s">
        <v>986</v>
      </c>
      <c r="K197" s="158" t="s">
        <v>1318</v>
      </c>
      <c r="L197" s="158"/>
      <c r="M197" s="93"/>
      <c r="N197" s="93" t="s">
        <v>45</v>
      </c>
      <c r="O197" s="93"/>
      <c r="P197" s="47" t="s">
        <v>1324</v>
      </c>
      <c r="Q197" s="43" t="s">
        <v>1072</v>
      </c>
      <c r="R197" s="158"/>
      <c r="S197" s="93"/>
      <c r="T197" s="64">
        <v>5</v>
      </c>
      <c r="U197" s="235"/>
      <c r="V197" s="165"/>
      <c r="W197" s="167"/>
      <c r="X197" s="165"/>
      <c r="Y197" s="165"/>
    </row>
    <row r="198" spans="2:25" ht="95.25" customHeight="1" x14ac:dyDescent="0.2">
      <c r="B198" s="94">
        <v>2</v>
      </c>
      <c r="C198" s="94">
        <v>6</v>
      </c>
      <c r="D198" s="93" t="s">
        <v>1304</v>
      </c>
      <c r="E198" s="118" t="s">
        <v>4299</v>
      </c>
      <c r="F198" s="139" t="s">
        <v>600</v>
      </c>
      <c r="G198" s="93" t="s">
        <v>1325</v>
      </c>
      <c r="H198" s="118" t="s">
        <v>1327</v>
      </c>
      <c r="I198" s="158" t="s">
        <v>1326</v>
      </c>
      <c r="J198" s="93" t="s">
        <v>758</v>
      </c>
      <c r="K198" s="158" t="s">
        <v>1328</v>
      </c>
      <c r="L198" s="158" t="s">
        <v>1329</v>
      </c>
      <c r="M198" s="93" t="s">
        <v>607</v>
      </c>
      <c r="N198" s="93" t="s">
        <v>45</v>
      </c>
      <c r="O198" s="93" t="s">
        <v>608</v>
      </c>
      <c r="P198" s="47" t="s">
        <v>1330</v>
      </c>
      <c r="Q198" s="43" t="s">
        <v>816</v>
      </c>
      <c r="R198" s="158" t="s">
        <v>1331</v>
      </c>
      <c r="S198" s="93" t="s">
        <v>664</v>
      </c>
      <c r="T198" s="64">
        <v>7</v>
      </c>
      <c r="U198" s="235" t="s">
        <v>28</v>
      </c>
      <c r="V198" s="165">
        <v>0</v>
      </c>
      <c r="W198" s="167" t="s">
        <v>614</v>
      </c>
      <c r="X198" s="165" t="s">
        <v>1333</v>
      </c>
      <c r="Y198" s="165" t="s">
        <v>1334</v>
      </c>
    </row>
    <row r="199" spans="2:25" ht="95.25" customHeight="1" x14ac:dyDescent="0.2">
      <c r="B199" s="95">
        <v>2</v>
      </c>
      <c r="C199" s="95">
        <v>6</v>
      </c>
      <c r="D199" s="93" t="s">
        <v>1304</v>
      </c>
      <c r="E199" s="119" t="s">
        <v>4299</v>
      </c>
      <c r="F199" s="139" t="s">
        <v>600</v>
      </c>
      <c r="G199" s="93"/>
      <c r="H199" s="119"/>
      <c r="I199" s="158"/>
      <c r="J199" s="93" t="s">
        <v>758</v>
      </c>
      <c r="K199" s="158" t="s">
        <v>1328</v>
      </c>
      <c r="L199" s="158"/>
      <c r="M199" s="93"/>
      <c r="N199" s="93" t="s">
        <v>45</v>
      </c>
      <c r="O199" s="93"/>
      <c r="P199" s="47" t="s">
        <v>1335</v>
      </c>
      <c r="Q199" s="43" t="s">
        <v>816</v>
      </c>
      <c r="R199" s="158"/>
      <c r="S199" s="93"/>
      <c r="T199" s="64" t="s">
        <v>28</v>
      </c>
      <c r="U199" s="235"/>
      <c r="V199" s="165"/>
      <c r="W199" s="167"/>
      <c r="X199" s="165"/>
      <c r="Y199" s="165"/>
    </row>
    <row r="200" spans="2:25" ht="55.5" customHeight="1" x14ac:dyDescent="0.2">
      <c r="B200" s="94">
        <v>2</v>
      </c>
      <c r="C200" s="94">
        <v>6</v>
      </c>
      <c r="D200" s="93" t="s">
        <v>1304</v>
      </c>
      <c r="E200" s="118" t="s">
        <v>4299</v>
      </c>
      <c r="F200" s="139" t="s">
        <v>600</v>
      </c>
      <c r="G200" s="93" t="s">
        <v>1336</v>
      </c>
      <c r="H200" s="118" t="s">
        <v>861</v>
      </c>
      <c r="I200" s="158" t="s">
        <v>1337</v>
      </c>
      <c r="J200" s="93" t="s">
        <v>1338</v>
      </c>
      <c r="K200" s="158" t="s">
        <v>1339</v>
      </c>
      <c r="L200" s="158" t="s">
        <v>1340</v>
      </c>
      <c r="M200" s="93" t="s">
        <v>607</v>
      </c>
      <c r="N200" s="93" t="s">
        <v>45</v>
      </c>
      <c r="O200" s="93" t="s">
        <v>608</v>
      </c>
      <c r="P200" s="47" t="s">
        <v>1341</v>
      </c>
      <c r="Q200" s="43" t="s">
        <v>546</v>
      </c>
      <c r="R200" s="158" t="s">
        <v>1342</v>
      </c>
      <c r="S200" s="93" t="s">
        <v>664</v>
      </c>
      <c r="T200" s="64">
        <v>7</v>
      </c>
      <c r="U200" s="235">
        <f>+T200/T201</f>
        <v>0.7</v>
      </c>
      <c r="V200" s="165">
        <v>0</v>
      </c>
      <c r="W200" s="167" t="s">
        <v>614</v>
      </c>
      <c r="X200" s="165" t="s">
        <v>1343</v>
      </c>
      <c r="Y200" s="165" t="s">
        <v>1344</v>
      </c>
    </row>
    <row r="201" spans="2:25" ht="55.5" customHeight="1" x14ac:dyDescent="0.2">
      <c r="B201" s="95">
        <v>2</v>
      </c>
      <c r="C201" s="95">
        <v>6</v>
      </c>
      <c r="D201" s="93" t="s">
        <v>1304</v>
      </c>
      <c r="E201" s="119" t="s">
        <v>4299</v>
      </c>
      <c r="F201" s="139" t="s">
        <v>600</v>
      </c>
      <c r="G201" s="93"/>
      <c r="H201" s="119"/>
      <c r="I201" s="158"/>
      <c r="J201" s="93" t="s">
        <v>986</v>
      </c>
      <c r="K201" s="158" t="s">
        <v>1339</v>
      </c>
      <c r="L201" s="158"/>
      <c r="M201" s="93"/>
      <c r="N201" s="93" t="s">
        <v>45</v>
      </c>
      <c r="O201" s="93"/>
      <c r="P201" s="47" t="s">
        <v>1345</v>
      </c>
      <c r="Q201" s="43" t="s">
        <v>546</v>
      </c>
      <c r="R201" s="158"/>
      <c r="S201" s="93"/>
      <c r="T201" s="64">
        <v>10</v>
      </c>
      <c r="U201" s="235"/>
      <c r="V201" s="165"/>
      <c r="W201" s="167"/>
      <c r="X201" s="165"/>
      <c r="Y201" s="165"/>
    </row>
    <row r="202" spans="2:25" ht="80.25" customHeight="1" x14ac:dyDescent="0.2">
      <c r="B202" s="94">
        <v>2</v>
      </c>
      <c r="C202" s="94">
        <v>6</v>
      </c>
      <c r="D202" s="93" t="s">
        <v>1304</v>
      </c>
      <c r="E202" s="118" t="s">
        <v>4299</v>
      </c>
      <c r="F202" s="139" t="s">
        <v>600</v>
      </c>
      <c r="G202" s="93" t="s">
        <v>1346</v>
      </c>
      <c r="H202" s="118" t="s">
        <v>861</v>
      </c>
      <c r="I202" s="158" t="s">
        <v>1347</v>
      </c>
      <c r="J202" s="93" t="s">
        <v>758</v>
      </c>
      <c r="K202" s="158" t="s">
        <v>1348</v>
      </c>
      <c r="L202" s="158" t="s">
        <v>1349</v>
      </c>
      <c r="M202" s="93" t="s">
        <v>607</v>
      </c>
      <c r="N202" s="93" t="s">
        <v>45</v>
      </c>
      <c r="O202" s="93" t="s">
        <v>608</v>
      </c>
      <c r="P202" s="47" t="s">
        <v>1350</v>
      </c>
      <c r="Q202" s="43" t="s">
        <v>426</v>
      </c>
      <c r="R202" s="158" t="s">
        <v>1351</v>
      </c>
      <c r="S202" s="93" t="s">
        <v>664</v>
      </c>
      <c r="T202" s="64">
        <v>20</v>
      </c>
      <c r="U202" s="235">
        <f>+T202/T203</f>
        <v>2.1231422505307854E-2</v>
      </c>
      <c r="V202" s="165">
        <v>0</v>
      </c>
      <c r="W202" s="167" t="s">
        <v>614</v>
      </c>
      <c r="X202" s="48" t="s">
        <v>1352</v>
      </c>
      <c r="Y202" s="165" t="s">
        <v>1353</v>
      </c>
    </row>
    <row r="203" spans="2:25" ht="54" customHeight="1" x14ac:dyDescent="0.2">
      <c r="B203" s="95">
        <v>2</v>
      </c>
      <c r="C203" s="95">
        <v>6</v>
      </c>
      <c r="D203" s="93" t="s">
        <v>1304</v>
      </c>
      <c r="E203" s="119" t="s">
        <v>4299</v>
      </c>
      <c r="F203" s="139" t="s">
        <v>600</v>
      </c>
      <c r="G203" s="93"/>
      <c r="H203" s="119"/>
      <c r="I203" s="158"/>
      <c r="J203" s="93" t="s">
        <v>758</v>
      </c>
      <c r="K203" s="158" t="s">
        <v>1348</v>
      </c>
      <c r="L203" s="158"/>
      <c r="M203" s="93"/>
      <c r="N203" s="93" t="s">
        <v>45</v>
      </c>
      <c r="O203" s="93"/>
      <c r="P203" s="47" t="s">
        <v>1354</v>
      </c>
      <c r="Q203" s="43" t="s">
        <v>426</v>
      </c>
      <c r="R203" s="158"/>
      <c r="S203" s="93"/>
      <c r="T203" s="64">
        <v>942</v>
      </c>
      <c r="U203" s="235"/>
      <c r="V203" s="165"/>
      <c r="W203" s="167"/>
      <c r="X203" s="37" t="s">
        <v>1355</v>
      </c>
      <c r="Y203" s="165"/>
    </row>
    <row r="204" spans="2:25" ht="54" customHeight="1" x14ac:dyDescent="0.2">
      <c r="B204" s="94">
        <v>2</v>
      </c>
      <c r="C204" s="94">
        <v>6</v>
      </c>
      <c r="D204" s="93" t="s">
        <v>1304</v>
      </c>
      <c r="E204" s="118" t="s">
        <v>4299</v>
      </c>
      <c r="F204" s="45" t="s">
        <v>600</v>
      </c>
      <c r="G204" s="93" t="s">
        <v>1356</v>
      </c>
      <c r="H204" s="118" t="s">
        <v>861</v>
      </c>
      <c r="I204" s="158" t="s">
        <v>1357</v>
      </c>
      <c r="J204" s="93" t="s">
        <v>758</v>
      </c>
      <c r="K204" s="158" t="s">
        <v>1358</v>
      </c>
      <c r="L204" s="158" t="s">
        <v>1359</v>
      </c>
      <c r="M204" s="93" t="s">
        <v>607</v>
      </c>
      <c r="N204" s="93" t="s">
        <v>45</v>
      </c>
      <c r="O204" s="93" t="s">
        <v>608</v>
      </c>
      <c r="P204" s="47" t="s">
        <v>1360</v>
      </c>
      <c r="Q204" s="43" t="s">
        <v>1361</v>
      </c>
      <c r="R204" s="158" t="s">
        <v>1362</v>
      </c>
      <c r="S204" s="93" t="s">
        <v>664</v>
      </c>
      <c r="T204" s="64" t="s">
        <v>28</v>
      </c>
      <c r="U204" s="235" t="s">
        <v>28</v>
      </c>
      <c r="V204" s="165">
        <v>0</v>
      </c>
      <c r="W204" s="167" t="s">
        <v>614</v>
      </c>
      <c r="X204" s="207" t="s">
        <v>1363</v>
      </c>
      <c r="Y204" s="165" t="s">
        <v>1364</v>
      </c>
    </row>
    <row r="205" spans="2:25" ht="54" customHeight="1" x14ac:dyDescent="0.2">
      <c r="B205" s="95">
        <v>2</v>
      </c>
      <c r="C205" s="95">
        <v>6</v>
      </c>
      <c r="D205" s="93"/>
      <c r="E205" s="119" t="s">
        <v>4299</v>
      </c>
      <c r="F205" s="45"/>
      <c r="G205" s="93"/>
      <c r="H205" s="119"/>
      <c r="I205" s="158"/>
      <c r="J205" s="93" t="s">
        <v>758</v>
      </c>
      <c r="K205" s="158"/>
      <c r="L205" s="158"/>
      <c r="M205" s="93"/>
      <c r="N205" s="93" t="s">
        <v>45</v>
      </c>
      <c r="O205" s="93"/>
      <c r="P205" s="47" t="s">
        <v>1365</v>
      </c>
      <c r="Q205" s="43" t="s">
        <v>1361</v>
      </c>
      <c r="R205" s="158"/>
      <c r="S205" s="93"/>
      <c r="T205" s="64" t="s">
        <v>28</v>
      </c>
      <c r="U205" s="235"/>
      <c r="V205" s="165"/>
      <c r="W205" s="167"/>
      <c r="X205" s="207"/>
      <c r="Y205" s="165"/>
    </row>
    <row r="206" spans="2:25" ht="49.5" customHeight="1" x14ac:dyDescent="0.2">
      <c r="B206" s="94">
        <v>2</v>
      </c>
      <c r="C206" s="94">
        <v>6</v>
      </c>
      <c r="D206" s="93" t="s">
        <v>1304</v>
      </c>
      <c r="E206" s="118" t="s">
        <v>4299</v>
      </c>
      <c r="F206" s="139" t="s">
        <v>600</v>
      </c>
      <c r="G206" s="93" t="s">
        <v>1366</v>
      </c>
      <c r="H206" s="118" t="s">
        <v>861</v>
      </c>
      <c r="I206" s="158" t="s">
        <v>1367</v>
      </c>
      <c r="J206" s="93" t="s">
        <v>1368</v>
      </c>
      <c r="K206" s="158" t="s">
        <v>1369</v>
      </c>
      <c r="L206" s="158" t="s">
        <v>1370</v>
      </c>
      <c r="M206" s="93" t="s">
        <v>607</v>
      </c>
      <c r="N206" s="93" t="s">
        <v>45</v>
      </c>
      <c r="O206" s="93" t="s">
        <v>608</v>
      </c>
      <c r="P206" s="47" t="s">
        <v>1371</v>
      </c>
      <c r="Q206" s="43" t="s">
        <v>546</v>
      </c>
      <c r="R206" s="158" t="s">
        <v>1372</v>
      </c>
      <c r="S206" s="93" t="s">
        <v>664</v>
      </c>
      <c r="T206" s="64">
        <v>12</v>
      </c>
      <c r="U206" s="235">
        <f>+T206/T207</f>
        <v>0.34285714285714286</v>
      </c>
      <c r="V206" s="165">
        <v>80</v>
      </c>
      <c r="W206" s="167" t="s">
        <v>614</v>
      </c>
      <c r="X206" s="48" t="s">
        <v>1373</v>
      </c>
      <c r="Y206" s="165" t="s">
        <v>1374</v>
      </c>
    </row>
    <row r="207" spans="2:25" ht="49.5" customHeight="1" x14ac:dyDescent="0.2">
      <c r="B207" s="95">
        <v>2</v>
      </c>
      <c r="C207" s="95">
        <v>6</v>
      </c>
      <c r="D207" s="93" t="s">
        <v>1304</v>
      </c>
      <c r="E207" s="119" t="s">
        <v>4299</v>
      </c>
      <c r="F207" s="139" t="s">
        <v>600</v>
      </c>
      <c r="G207" s="93"/>
      <c r="H207" s="119"/>
      <c r="I207" s="158"/>
      <c r="J207" s="93" t="s">
        <v>986</v>
      </c>
      <c r="K207" s="158" t="s">
        <v>1369</v>
      </c>
      <c r="L207" s="158"/>
      <c r="M207" s="93"/>
      <c r="N207" s="93" t="s">
        <v>45</v>
      </c>
      <c r="O207" s="93"/>
      <c r="P207" s="47" t="s">
        <v>1375</v>
      </c>
      <c r="Q207" s="43" t="s">
        <v>546</v>
      </c>
      <c r="R207" s="158"/>
      <c r="S207" s="93"/>
      <c r="T207" s="64">
        <v>35</v>
      </c>
      <c r="U207" s="235"/>
      <c r="V207" s="165"/>
      <c r="W207" s="167"/>
      <c r="X207" s="48" t="s">
        <v>1376</v>
      </c>
      <c r="Y207" s="165"/>
    </row>
    <row r="208" spans="2:25" ht="85.5" customHeight="1" x14ac:dyDescent="0.2">
      <c r="B208" s="94">
        <v>2</v>
      </c>
      <c r="C208" s="94">
        <v>6</v>
      </c>
      <c r="D208" s="93" t="s">
        <v>1304</v>
      </c>
      <c r="E208" s="118" t="s">
        <v>4299</v>
      </c>
      <c r="F208" s="139" t="s">
        <v>600</v>
      </c>
      <c r="G208" s="93" t="s">
        <v>1377</v>
      </c>
      <c r="H208" s="118" t="s">
        <v>1379</v>
      </c>
      <c r="I208" s="158" t="s">
        <v>1378</v>
      </c>
      <c r="J208" s="93" t="s">
        <v>758</v>
      </c>
      <c r="K208" s="158" t="s">
        <v>1380</v>
      </c>
      <c r="L208" s="158" t="s">
        <v>1381</v>
      </c>
      <c r="M208" s="93" t="s">
        <v>607</v>
      </c>
      <c r="N208" s="93" t="s">
        <v>45</v>
      </c>
      <c r="O208" s="93" t="s">
        <v>608</v>
      </c>
      <c r="P208" s="47" t="s">
        <v>1382</v>
      </c>
      <c r="Q208" s="43" t="s">
        <v>816</v>
      </c>
      <c r="R208" s="158" t="s">
        <v>1383</v>
      </c>
      <c r="S208" s="93" t="s">
        <v>664</v>
      </c>
      <c r="T208" s="64">
        <v>7</v>
      </c>
      <c r="U208" s="236" t="s">
        <v>28</v>
      </c>
      <c r="V208" s="165" t="s">
        <v>1384</v>
      </c>
      <c r="W208" s="167" t="s">
        <v>614</v>
      </c>
      <c r="X208" s="165" t="s">
        <v>1385</v>
      </c>
      <c r="Y208" s="165" t="s">
        <v>1386</v>
      </c>
    </row>
    <row r="209" spans="2:25" ht="87" customHeight="1" x14ac:dyDescent="0.2">
      <c r="B209" s="95">
        <v>2</v>
      </c>
      <c r="C209" s="95">
        <v>6</v>
      </c>
      <c r="D209" s="93" t="s">
        <v>1304</v>
      </c>
      <c r="E209" s="119" t="s">
        <v>4299</v>
      </c>
      <c r="F209" s="139" t="s">
        <v>600</v>
      </c>
      <c r="G209" s="93"/>
      <c r="H209" s="119"/>
      <c r="I209" s="158"/>
      <c r="J209" s="93" t="s">
        <v>758</v>
      </c>
      <c r="K209" s="158" t="s">
        <v>1380</v>
      </c>
      <c r="L209" s="158"/>
      <c r="M209" s="93"/>
      <c r="N209" s="93" t="s">
        <v>45</v>
      </c>
      <c r="O209" s="93"/>
      <c r="P209" s="47" t="s">
        <v>1387</v>
      </c>
      <c r="Q209" s="43" t="s">
        <v>816</v>
      </c>
      <c r="R209" s="158"/>
      <c r="S209" s="93"/>
      <c r="T209" s="64" t="s">
        <v>28</v>
      </c>
      <c r="U209" s="236"/>
      <c r="V209" s="165"/>
      <c r="W209" s="167"/>
      <c r="X209" s="165"/>
      <c r="Y209" s="165"/>
    </row>
    <row r="210" spans="2:25" ht="81" customHeight="1" x14ac:dyDescent="0.2">
      <c r="B210" s="94">
        <v>2</v>
      </c>
      <c r="C210" s="94">
        <v>6</v>
      </c>
      <c r="D210" s="93" t="s">
        <v>1304</v>
      </c>
      <c r="E210" s="118" t="s">
        <v>4299</v>
      </c>
      <c r="F210" s="139" t="s">
        <v>600</v>
      </c>
      <c r="G210" s="93" t="s">
        <v>1388</v>
      </c>
      <c r="H210" s="118" t="s">
        <v>861</v>
      </c>
      <c r="I210" s="158" t="s">
        <v>1389</v>
      </c>
      <c r="J210" s="93" t="s">
        <v>1390</v>
      </c>
      <c r="K210" s="158" t="s">
        <v>1391</v>
      </c>
      <c r="L210" s="158" t="s">
        <v>1392</v>
      </c>
      <c r="M210" s="93" t="s">
        <v>607</v>
      </c>
      <c r="N210" s="93" t="s">
        <v>45</v>
      </c>
      <c r="O210" s="93" t="s">
        <v>608</v>
      </c>
      <c r="P210" s="47" t="s">
        <v>1393</v>
      </c>
      <c r="Q210" s="43" t="s">
        <v>1394</v>
      </c>
      <c r="R210" s="158" t="s">
        <v>1395</v>
      </c>
      <c r="S210" s="93" t="s">
        <v>612</v>
      </c>
      <c r="T210" s="64">
        <v>3</v>
      </c>
      <c r="U210" s="235">
        <f>+T210/T211</f>
        <v>0.3</v>
      </c>
      <c r="V210" s="165" t="s">
        <v>1396</v>
      </c>
      <c r="W210" s="167" t="s">
        <v>614</v>
      </c>
      <c r="X210" s="165" t="s">
        <v>1397</v>
      </c>
      <c r="Y210" s="165" t="s">
        <v>1398</v>
      </c>
    </row>
    <row r="211" spans="2:25" ht="50.25" customHeight="1" x14ac:dyDescent="0.2">
      <c r="B211" s="95">
        <v>2</v>
      </c>
      <c r="C211" s="95">
        <v>6</v>
      </c>
      <c r="D211" s="93" t="s">
        <v>1304</v>
      </c>
      <c r="E211" s="119" t="s">
        <v>4299</v>
      </c>
      <c r="F211" s="139" t="s">
        <v>600</v>
      </c>
      <c r="G211" s="93"/>
      <c r="H211" s="119"/>
      <c r="I211" s="158"/>
      <c r="J211" s="93" t="s">
        <v>758</v>
      </c>
      <c r="K211" s="158" t="s">
        <v>1391</v>
      </c>
      <c r="L211" s="158"/>
      <c r="M211" s="93"/>
      <c r="N211" s="93" t="s">
        <v>45</v>
      </c>
      <c r="O211" s="93"/>
      <c r="P211" s="47" t="s">
        <v>1399</v>
      </c>
      <c r="Q211" s="43" t="s">
        <v>1394</v>
      </c>
      <c r="R211" s="158"/>
      <c r="S211" s="93"/>
      <c r="T211" s="64">
        <v>10</v>
      </c>
      <c r="U211" s="235"/>
      <c r="V211" s="165"/>
      <c r="W211" s="167"/>
      <c r="X211" s="165"/>
      <c r="Y211" s="165"/>
    </row>
    <row r="212" spans="2:25" ht="62.25" customHeight="1" x14ac:dyDescent="0.2">
      <c r="B212" s="94">
        <v>2</v>
      </c>
      <c r="C212" s="94">
        <v>6</v>
      </c>
      <c r="D212" s="93" t="s">
        <v>1304</v>
      </c>
      <c r="E212" s="118" t="s">
        <v>4299</v>
      </c>
      <c r="F212" s="139" t="s">
        <v>600</v>
      </c>
      <c r="G212" s="93" t="s">
        <v>1400</v>
      </c>
      <c r="H212" s="118" t="s">
        <v>861</v>
      </c>
      <c r="I212" s="158" t="s">
        <v>1401</v>
      </c>
      <c r="J212" s="93" t="s">
        <v>1402</v>
      </c>
      <c r="K212" s="158" t="s">
        <v>1403</v>
      </c>
      <c r="L212" s="158" t="s">
        <v>1404</v>
      </c>
      <c r="M212" s="93" t="s">
        <v>607</v>
      </c>
      <c r="N212" s="93" t="s">
        <v>45</v>
      </c>
      <c r="O212" s="93" t="s">
        <v>608</v>
      </c>
      <c r="P212" s="47" t="s">
        <v>1405</v>
      </c>
      <c r="Q212" s="43" t="s">
        <v>1406</v>
      </c>
      <c r="R212" s="158" t="s">
        <v>1407</v>
      </c>
      <c r="S212" s="93" t="s">
        <v>612</v>
      </c>
      <c r="T212" s="64">
        <v>0</v>
      </c>
      <c r="U212" s="235">
        <f>+T212/T213</f>
        <v>0</v>
      </c>
      <c r="V212" s="165">
        <v>0</v>
      </c>
      <c r="W212" s="167" t="s">
        <v>614</v>
      </c>
      <c r="X212" s="165" t="s">
        <v>1408</v>
      </c>
      <c r="Y212" s="165" t="s">
        <v>1409</v>
      </c>
    </row>
    <row r="213" spans="2:25" ht="62.25" customHeight="1" x14ac:dyDescent="0.2">
      <c r="B213" s="95">
        <v>2</v>
      </c>
      <c r="C213" s="95">
        <v>6</v>
      </c>
      <c r="D213" s="93" t="s">
        <v>1304</v>
      </c>
      <c r="E213" s="119" t="s">
        <v>4299</v>
      </c>
      <c r="F213" s="139" t="s">
        <v>600</v>
      </c>
      <c r="G213" s="93"/>
      <c r="H213" s="119"/>
      <c r="I213" s="158"/>
      <c r="J213" s="93" t="s">
        <v>1402</v>
      </c>
      <c r="K213" s="158" t="s">
        <v>1403</v>
      </c>
      <c r="L213" s="158"/>
      <c r="M213" s="93"/>
      <c r="N213" s="93" t="s">
        <v>45</v>
      </c>
      <c r="O213" s="93"/>
      <c r="P213" s="47" t="s">
        <v>1410</v>
      </c>
      <c r="Q213" s="43" t="s">
        <v>1406</v>
      </c>
      <c r="R213" s="158"/>
      <c r="S213" s="93"/>
      <c r="T213" s="64">
        <v>1</v>
      </c>
      <c r="U213" s="235"/>
      <c r="V213" s="165"/>
      <c r="W213" s="167"/>
      <c r="X213" s="165"/>
      <c r="Y213" s="165"/>
    </row>
    <row r="214" spans="2:25" ht="72" customHeight="1" x14ac:dyDescent="0.2">
      <c r="B214" s="94">
        <v>2</v>
      </c>
      <c r="C214" s="94">
        <v>6</v>
      </c>
      <c r="D214" s="93" t="s">
        <v>1304</v>
      </c>
      <c r="E214" s="118" t="s">
        <v>4299</v>
      </c>
      <c r="F214" s="139" t="s">
        <v>600</v>
      </c>
      <c r="G214" s="93" t="s">
        <v>1411</v>
      </c>
      <c r="H214" s="118" t="s">
        <v>861</v>
      </c>
      <c r="I214" s="158" t="s">
        <v>1412</v>
      </c>
      <c r="J214" s="93" t="s">
        <v>1413</v>
      </c>
      <c r="K214" s="158" t="s">
        <v>1414</v>
      </c>
      <c r="L214" s="158" t="s">
        <v>1415</v>
      </c>
      <c r="M214" s="93" t="s">
        <v>607</v>
      </c>
      <c r="N214" s="93" t="s">
        <v>45</v>
      </c>
      <c r="O214" s="93" t="s">
        <v>608</v>
      </c>
      <c r="P214" s="47" t="s">
        <v>1416</v>
      </c>
      <c r="Q214" s="43" t="s">
        <v>95</v>
      </c>
      <c r="R214" s="158" t="s">
        <v>1417</v>
      </c>
      <c r="S214" s="93" t="s">
        <v>664</v>
      </c>
      <c r="T214" s="64">
        <v>0</v>
      </c>
      <c r="U214" s="235">
        <v>0</v>
      </c>
      <c r="V214" s="165">
        <v>0</v>
      </c>
      <c r="W214" s="167" t="s">
        <v>614</v>
      </c>
      <c r="X214" s="48" t="s">
        <v>1418</v>
      </c>
      <c r="Y214" s="165" t="s">
        <v>1419</v>
      </c>
    </row>
    <row r="215" spans="2:25" ht="43.5" customHeight="1" x14ac:dyDescent="0.2">
      <c r="B215" s="95">
        <v>2</v>
      </c>
      <c r="C215" s="95">
        <v>6</v>
      </c>
      <c r="D215" s="93" t="s">
        <v>1304</v>
      </c>
      <c r="E215" s="119" t="s">
        <v>4299</v>
      </c>
      <c r="F215" s="139" t="s">
        <v>600</v>
      </c>
      <c r="G215" s="93"/>
      <c r="H215" s="119"/>
      <c r="I215" s="158"/>
      <c r="J215" s="93" t="s">
        <v>1413</v>
      </c>
      <c r="K215" s="158" t="s">
        <v>1420</v>
      </c>
      <c r="L215" s="158"/>
      <c r="M215" s="93"/>
      <c r="N215" s="93" t="s">
        <v>45</v>
      </c>
      <c r="O215" s="93"/>
      <c r="P215" s="47" t="s">
        <v>1421</v>
      </c>
      <c r="Q215" s="43" t="s">
        <v>95</v>
      </c>
      <c r="R215" s="158"/>
      <c r="S215" s="93"/>
      <c r="T215" s="64">
        <v>0</v>
      </c>
      <c r="U215" s="235"/>
      <c r="V215" s="165"/>
      <c r="W215" s="167"/>
      <c r="X215" s="48" t="s">
        <v>654</v>
      </c>
      <c r="Y215" s="165"/>
    </row>
    <row r="216" spans="2:25" ht="47.25" customHeight="1" x14ac:dyDescent="0.2">
      <c r="B216" s="94">
        <v>2</v>
      </c>
      <c r="C216" s="94">
        <v>6</v>
      </c>
      <c r="D216" s="93" t="s">
        <v>1304</v>
      </c>
      <c r="E216" s="118" t="s">
        <v>4299</v>
      </c>
      <c r="F216" s="139" t="s">
        <v>600</v>
      </c>
      <c r="G216" s="93" t="s">
        <v>1422</v>
      </c>
      <c r="H216" s="118" t="s">
        <v>861</v>
      </c>
      <c r="I216" s="158" t="s">
        <v>1423</v>
      </c>
      <c r="J216" s="93" t="s">
        <v>1424</v>
      </c>
      <c r="K216" s="158" t="s">
        <v>1425</v>
      </c>
      <c r="L216" s="158" t="s">
        <v>1426</v>
      </c>
      <c r="M216" s="93" t="s">
        <v>607</v>
      </c>
      <c r="N216" s="93" t="s">
        <v>45</v>
      </c>
      <c r="O216" s="93" t="s">
        <v>608</v>
      </c>
      <c r="P216" s="47" t="s">
        <v>1427</v>
      </c>
      <c r="Q216" s="43" t="s">
        <v>721</v>
      </c>
      <c r="R216" s="158" t="s">
        <v>1428</v>
      </c>
      <c r="S216" s="93" t="s">
        <v>664</v>
      </c>
      <c r="T216" s="64">
        <v>0</v>
      </c>
      <c r="U216" s="235">
        <f>+T216/T217</f>
        <v>0</v>
      </c>
      <c r="V216" s="165">
        <v>0</v>
      </c>
      <c r="W216" s="167" t="s">
        <v>614</v>
      </c>
      <c r="X216" s="165" t="s">
        <v>1429</v>
      </c>
      <c r="Y216" s="165" t="s">
        <v>1430</v>
      </c>
    </row>
    <row r="217" spans="2:25" ht="47.25" customHeight="1" x14ac:dyDescent="0.2">
      <c r="B217" s="95">
        <v>2</v>
      </c>
      <c r="C217" s="95">
        <v>6</v>
      </c>
      <c r="D217" s="93" t="s">
        <v>1304</v>
      </c>
      <c r="E217" s="119" t="s">
        <v>4299</v>
      </c>
      <c r="F217" s="139" t="s">
        <v>600</v>
      </c>
      <c r="G217" s="93"/>
      <c r="H217" s="119"/>
      <c r="I217" s="158"/>
      <c r="J217" s="93" t="s">
        <v>758</v>
      </c>
      <c r="K217" s="158" t="s">
        <v>1425</v>
      </c>
      <c r="L217" s="158"/>
      <c r="M217" s="93"/>
      <c r="N217" s="93" t="s">
        <v>45</v>
      </c>
      <c r="O217" s="93"/>
      <c r="P217" s="47" t="s">
        <v>1431</v>
      </c>
      <c r="Q217" s="43" t="s">
        <v>721</v>
      </c>
      <c r="R217" s="158"/>
      <c r="S217" s="93"/>
      <c r="T217" s="64">
        <v>9</v>
      </c>
      <c r="U217" s="235"/>
      <c r="V217" s="165"/>
      <c r="W217" s="167"/>
      <c r="X217" s="165"/>
      <c r="Y217" s="165"/>
    </row>
    <row r="218" spans="2:25" ht="47.25" customHeight="1" x14ac:dyDescent="0.2">
      <c r="B218" s="94">
        <v>2</v>
      </c>
      <c r="C218" s="94">
        <v>6</v>
      </c>
      <c r="D218" s="93" t="s">
        <v>1304</v>
      </c>
      <c r="E218" s="118" t="s">
        <v>4299</v>
      </c>
      <c r="F218" s="139" t="s">
        <v>600</v>
      </c>
      <c r="G218" s="93" t="s">
        <v>1432</v>
      </c>
      <c r="H218" s="118" t="s">
        <v>861</v>
      </c>
      <c r="I218" s="158" t="s">
        <v>1433</v>
      </c>
      <c r="J218" s="93" t="s">
        <v>1434</v>
      </c>
      <c r="K218" s="158" t="s">
        <v>1435</v>
      </c>
      <c r="L218" s="158" t="s">
        <v>1436</v>
      </c>
      <c r="M218" s="93" t="s">
        <v>607</v>
      </c>
      <c r="N218" s="93" t="s">
        <v>45</v>
      </c>
      <c r="O218" s="93" t="s">
        <v>608</v>
      </c>
      <c r="P218" s="47" t="s">
        <v>1437</v>
      </c>
      <c r="Q218" s="43" t="s">
        <v>546</v>
      </c>
      <c r="R218" s="158" t="s">
        <v>1438</v>
      </c>
      <c r="S218" s="93" t="s">
        <v>612</v>
      </c>
      <c r="T218" s="64">
        <v>6</v>
      </c>
      <c r="U218" s="235">
        <f>+T218/T219</f>
        <v>0.1</v>
      </c>
      <c r="V218" s="165" t="s">
        <v>1439</v>
      </c>
      <c r="W218" s="167" t="s">
        <v>614</v>
      </c>
      <c r="X218" s="165" t="s">
        <v>1440</v>
      </c>
      <c r="Y218" s="165" t="s">
        <v>1441</v>
      </c>
    </row>
    <row r="219" spans="2:25" ht="47.25" customHeight="1" x14ac:dyDescent="0.2">
      <c r="B219" s="95">
        <v>2</v>
      </c>
      <c r="C219" s="95">
        <v>6</v>
      </c>
      <c r="D219" s="93" t="s">
        <v>1304</v>
      </c>
      <c r="E219" s="119" t="s">
        <v>4299</v>
      </c>
      <c r="F219" s="139" t="s">
        <v>600</v>
      </c>
      <c r="G219" s="93"/>
      <c r="H219" s="119"/>
      <c r="I219" s="158"/>
      <c r="J219" s="93" t="s">
        <v>986</v>
      </c>
      <c r="K219" s="158" t="s">
        <v>1435</v>
      </c>
      <c r="L219" s="158"/>
      <c r="M219" s="93"/>
      <c r="N219" s="93" t="s">
        <v>45</v>
      </c>
      <c r="O219" s="93"/>
      <c r="P219" s="47" t="s">
        <v>1442</v>
      </c>
      <c r="Q219" s="43" t="s">
        <v>546</v>
      </c>
      <c r="R219" s="158"/>
      <c r="S219" s="93"/>
      <c r="T219" s="64">
        <v>60</v>
      </c>
      <c r="U219" s="235"/>
      <c r="V219" s="165"/>
      <c r="W219" s="167"/>
      <c r="X219" s="165"/>
      <c r="Y219" s="165"/>
    </row>
    <row r="220" spans="2:25" ht="57.75" customHeight="1" x14ac:dyDescent="0.2">
      <c r="B220" s="94">
        <v>2</v>
      </c>
      <c r="C220" s="94">
        <v>7</v>
      </c>
      <c r="D220" s="93" t="s">
        <v>1443</v>
      </c>
      <c r="E220" s="118" t="s">
        <v>4299</v>
      </c>
      <c r="F220" s="205" t="s">
        <v>1444</v>
      </c>
      <c r="G220" s="197" t="s">
        <v>1445</v>
      </c>
      <c r="H220" s="118" t="s">
        <v>861</v>
      </c>
      <c r="I220" s="158" t="s">
        <v>1446</v>
      </c>
      <c r="J220" s="93" t="s">
        <v>1447</v>
      </c>
      <c r="K220" s="158" t="s">
        <v>1448</v>
      </c>
      <c r="L220" s="158" t="s">
        <v>1449</v>
      </c>
      <c r="M220" s="93" t="s">
        <v>607</v>
      </c>
      <c r="N220" s="93" t="s">
        <v>45</v>
      </c>
      <c r="O220" s="93" t="s">
        <v>608</v>
      </c>
      <c r="P220" s="47" t="s">
        <v>1450</v>
      </c>
      <c r="Q220" s="43" t="s">
        <v>1451</v>
      </c>
      <c r="R220" s="158" t="s">
        <v>1452</v>
      </c>
      <c r="S220" s="93" t="s">
        <v>664</v>
      </c>
      <c r="T220" s="64">
        <v>59</v>
      </c>
      <c r="U220" s="235">
        <f>+T220/T221</f>
        <v>0.33333333333333331</v>
      </c>
      <c r="V220" s="165">
        <v>0</v>
      </c>
      <c r="W220" s="167" t="s">
        <v>614</v>
      </c>
      <c r="X220" s="165" t="s">
        <v>1453</v>
      </c>
      <c r="Y220" s="165" t="s">
        <v>1454</v>
      </c>
    </row>
    <row r="221" spans="2:25" ht="57.75" customHeight="1" x14ac:dyDescent="0.2">
      <c r="B221" s="95">
        <v>2</v>
      </c>
      <c r="C221" s="95">
        <v>7</v>
      </c>
      <c r="D221" s="93"/>
      <c r="E221" s="119" t="s">
        <v>4299</v>
      </c>
      <c r="F221" s="205"/>
      <c r="G221" s="197"/>
      <c r="H221" s="119"/>
      <c r="I221" s="158"/>
      <c r="J221" s="93" t="s">
        <v>986</v>
      </c>
      <c r="K221" s="158" t="s">
        <v>1455</v>
      </c>
      <c r="L221" s="158"/>
      <c r="M221" s="93"/>
      <c r="N221" s="93" t="s">
        <v>45</v>
      </c>
      <c r="O221" s="93"/>
      <c r="P221" s="47" t="s">
        <v>1456</v>
      </c>
      <c r="Q221" s="43" t="s">
        <v>1451</v>
      </c>
      <c r="R221" s="158"/>
      <c r="S221" s="93"/>
      <c r="T221" s="64">
        <v>177</v>
      </c>
      <c r="U221" s="235"/>
      <c r="V221" s="165"/>
      <c r="W221" s="167"/>
      <c r="X221" s="165"/>
      <c r="Y221" s="165"/>
    </row>
    <row r="222" spans="2:25" ht="66" customHeight="1" x14ac:dyDescent="0.2">
      <c r="B222" s="94">
        <v>2</v>
      </c>
      <c r="C222" s="94">
        <v>7</v>
      </c>
      <c r="D222" s="93" t="s">
        <v>1443</v>
      </c>
      <c r="E222" s="118" t="s">
        <v>4299</v>
      </c>
      <c r="F222" s="205" t="s">
        <v>1444</v>
      </c>
      <c r="G222" s="197" t="s">
        <v>1457</v>
      </c>
      <c r="H222" s="118" t="s">
        <v>861</v>
      </c>
      <c r="I222" s="158" t="s">
        <v>1458</v>
      </c>
      <c r="J222" s="93" t="s">
        <v>758</v>
      </c>
      <c r="K222" s="158" t="s">
        <v>1459</v>
      </c>
      <c r="L222" s="158" t="s">
        <v>1460</v>
      </c>
      <c r="M222" s="93" t="s">
        <v>607</v>
      </c>
      <c r="N222" s="93" t="s">
        <v>45</v>
      </c>
      <c r="O222" s="93" t="s">
        <v>608</v>
      </c>
      <c r="P222" s="47" t="s">
        <v>1461</v>
      </c>
      <c r="Q222" s="43" t="s">
        <v>445</v>
      </c>
      <c r="R222" s="158" t="s">
        <v>1462</v>
      </c>
      <c r="S222" s="93" t="s">
        <v>664</v>
      </c>
      <c r="T222" s="64" t="s">
        <v>28</v>
      </c>
      <c r="U222" s="236" t="s">
        <v>28</v>
      </c>
      <c r="V222" s="165">
        <v>0</v>
      </c>
      <c r="W222" s="167" t="s">
        <v>614</v>
      </c>
      <c r="X222" s="165" t="s">
        <v>1463</v>
      </c>
      <c r="Y222" s="165" t="s">
        <v>1464</v>
      </c>
    </row>
    <row r="223" spans="2:25" ht="66" customHeight="1" x14ac:dyDescent="0.2">
      <c r="B223" s="95">
        <v>2</v>
      </c>
      <c r="C223" s="95">
        <v>7</v>
      </c>
      <c r="D223" s="93" t="s">
        <v>1443</v>
      </c>
      <c r="E223" s="119" t="s">
        <v>4299</v>
      </c>
      <c r="F223" s="205" t="s">
        <v>1444</v>
      </c>
      <c r="G223" s="197"/>
      <c r="H223" s="119"/>
      <c r="I223" s="158" t="s">
        <v>1465</v>
      </c>
      <c r="J223" s="93" t="s">
        <v>758</v>
      </c>
      <c r="K223" s="158" t="s">
        <v>1466</v>
      </c>
      <c r="L223" s="158"/>
      <c r="M223" s="93"/>
      <c r="N223" s="93" t="s">
        <v>45</v>
      </c>
      <c r="O223" s="93"/>
      <c r="P223" s="47" t="s">
        <v>1467</v>
      </c>
      <c r="Q223" s="43" t="s">
        <v>79</v>
      </c>
      <c r="R223" s="158"/>
      <c r="S223" s="93"/>
      <c r="T223" s="64">
        <v>210</v>
      </c>
      <c r="U223" s="236"/>
      <c r="V223" s="165"/>
      <c r="W223" s="167"/>
      <c r="X223" s="165"/>
      <c r="Y223" s="165"/>
    </row>
    <row r="224" spans="2:25" ht="51.75" customHeight="1" x14ac:dyDescent="0.2">
      <c r="B224" s="94">
        <v>2</v>
      </c>
      <c r="C224" s="94">
        <v>7</v>
      </c>
      <c r="D224" s="93" t="s">
        <v>1443</v>
      </c>
      <c r="E224" s="118" t="s">
        <v>4299</v>
      </c>
      <c r="F224" s="205" t="s">
        <v>1444</v>
      </c>
      <c r="G224" s="197" t="s">
        <v>1468</v>
      </c>
      <c r="H224" s="118" t="s">
        <v>861</v>
      </c>
      <c r="I224" s="158" t="s">
        <v>1469</v>
      </c>
      <c r="J224" s="93" t="s">
        <v>758</v>
      </c>
      <c r="K224" s="158" t="s">
        <v>1470</v>
      </c>
      <c r="L224" s="158" t="s">
        <v>1471</v>
      </c>
      <c r="M224" s="93" t="s">
        <v>607</v>
      </c>
      <c r="N224" s="93" t="s">
        <v>45</v>
      </c>
      <c r="O224" s="93" t="s">
        <v>608</v>
      </c>
      <c r="P224" s="47" t="s">
        <v>1472</v>
      </c>
      <c r="Q224" s="43" t="s">
        <v>467</v>
      </c>
      <c r="R224" s="158" t="s">
        <v>1473</v>
      </c>
      <c r="S224" s="93" t="s">
        <v>664</v>
      </c>
      <c r="T224" s="64" t="s">
        <v>28</v>
      </c>
      <c r="U224" s="236" t="s">
        <v>28</v>
      </c>
      <c r="V224" s="165">
        <v>0</v>
      </c>
      <c r="W224" s="167" t="s">
        <v>614</v>
      </c>
      <c r="X224" s="48" t="s">
        <v>1474</v>
      </c>
      <c r="Y224" s="165" t="s">
        <v>1475</v>
      </c>
    </row>
    <row r="225" spans="2:25" ht="51.75" customHeight="1" x14ac:dyDescent="0.2">
      <c r="B225" s="95">
        <v>2</v>
      </c>
      <c r="C225" s="95">
        <v>7</v>
      </c>
      <c r="D225" s="93" t="s">
        <v>1443</v>
      </c>
      <c r="E225" s="119" t="s">
        <v>4299</v>
      </c>
      <c r="F225" s="205" t="s">
        <v>1444</v>
      </c>
      <c r="G225" s="197"/>
      <c r="H225" s="119"/>
      <c r="I225" s="158" t="s">
        <v>1465</v>
      </c>
      <c r="J225" s="93" t="s">
        <v>758</v>
      </c>
      <c r="K225" s="158" t="s">
        <v>1476</v>
      </c>
      <c r="L225" s="158"/>
      <c r="M225" s="93"/>
      <c r="N225" s="93" t="s">
        <v>45</v>
      </c>
      <c r="O225" s="93"/>
      <c r="P225" s="47" t="s">
        <v>1467</v>
      </c>
      <c r="Q225" s="43" t="s">
        <v>79</v>
      </c>
      <c r="R225" s="158"/>
      <c r="S225" s="93"/>
      <c r="T225" s="64">
        <v>210</v>
      </c>
      <c r="U225" s="236"/>
      <c r="V225" s="165"/>
      <c r="W225" s="167"/>
      <c r="X225" s="48" t="s">
        <v>1477</v>
      </c>
      <c r="Y225" s="165"/>
    </row>
    <row r="226" spans="2:25" ht="49.5" customHeight="1" x14ac:dyDescent="0.2">
      <c r="B226" s="94">
        <v>2</v>
      </c>
      <c r="C226" s="94">
        <v>7</v>
      </c>
      <c r="D226" s="93" t="s">
        <v>1443</v>
      </c>
      <c r="E226" s="118" t="s">
        <v>4299</v>
      </c>
      <c r="F226" s="205" t="s">
        <v>1444</v>
      </c>
      <c r="G226" s="197" t="s">
        <v>1478</v>
      </c>
      <c r="H226" s="118" t="s">
        <v>861</v>
      </c>
      <c r="I226" s="158" t="s">
        <v>1479</v>
      </c>
      <c r="J226" s="93" t="s">
        <v>758</v>
      </c>
      <c r="K226" s="158" t="s">
        <v>1480</v>
      </c>
      <c r="L226" s="158" t="s">
        <v>1481</v>
      </c>
      <c r="M226" s="93" t="s">
        <v>607</v>
      </c>
      <c r="N226" s="93" t="s">
        <v>45</v>
      </c>
      <c r="O226" s="93" t="s">
        <v>608</v>
      </c>
      <c r="P226" s="47" t="s">
        <v>1482</v>
      </c>
      <c r="Q226" s="43" t="s">
        <v>426</v>
      </c>
      <c r="R226" s="158" t="s">
        <v>1483</v>
      </c>
      <c r="S226" s="93" t="s">
        <v>664</v>
      </c>
      <c r="T226" s="64">
        <v>4</v>
      </c>
      <c r="U226" s="235">
        <f>+T226/T227</f>
        <v>1.8604651162790697E-2</v>
      </c>
      <c r="V226" s="165">
        <v>0</v>
      </c>
      <c r="W226" s="167" t="s">
        <v>614</v>
      </c>
      <c r="X226" s="48" t="s">
        <v>1484</v>
      </c>
      <c r="Y226" s="165" t="s">
        <v>1485</v>
      </c>
    </row>
    <row r="227" spans="2:25" ht="49.5" customHeight="1" x14ac:dyDescent="0.2">
      <c r="B227" s="95">
        <v>2</v>
      </c>
      <c r="C227" s="95">
        <v>7</v>
      </c>
      <c r="D227" s="93" t="s">
        <v>1443</v>
      </c>
      <c r="E227" s="119" t="s">
        <v>4299</v>
      </c>
      <c r="F227" s="205" t="s">
        <v>1444</v>
      </c>
      <c r="G227" s="197"/>
      <c r="H227" s="119"/>
      <c r="I227" s="158" t="s">
        <v>1465</v>
      </c>
      <c r="J227" s="93" t="s">
        <v>758</v>
      </c>
      <c r="K227" s="158" t="s">
        <v>1480</v>
      </c>
      <c r="L227" s="158"/>
      <c r="M227" s="93"/>
      <c r="N227" s="93" t="s">
        <v>45</v>
      </c>
      <c r="O227" s="93"/>
      <c r="P227" s="47" t="s">
        <v>1486</v>
      </c>
      <c r="Q227" s="43" t="s">
        <v>426</v>
      </c>
      <c r="R227" s="158"/>
      <c r="S227" s="93"/>
      <c r="T227" s="64">
        <v>215</v>
      </c>
      <c r="U227" s="235"/>
      <c r="V227" s="165"/>
      <c r="W227" s="167"/>
      <c r="X227" s="37" t="s">
        <v>1355</v>
      </c>
      <c r="Y227" s="165"/>
    </row>
    <row r="228" spans="2:25" ht="90.75" customHeight="1" x14ac:dyDescent="0.2">
      <c r="B228" s="94">
        <v>2</v>
      </c>
      <c r="C228" s="94">
        <v>7</v>
      </c>
      <c r="D228" s="93" t="s">
        <v>1443</v>
      </c>
      <c r="E228" s="118" t="s">
        <v>4299</v>
      </c>
      <c r="F228" s="205" t="s">
        <v>1444</v>
      </c>
      <c r="G228" s="197" t="s">
        <v>1487</v>
      </c>
      <c r="H228" s="118" t="s">
        <v>1489</v>
      </c>
      <c r="I228" s="158" t="s">
        <v>1488</v>
      </c>
      <c r="J228" s="93" t="s">
        <v>758</v>
      </c>
      <c r="K228" s="158" t="s">
        <v>1490</v>
      </c>
      <c r="L228" s="158" t="s">
        <v>1491</v>
      </c>
      <c r="M228" s="93" t="s">
        <v>607</v>
      </c>
      <c r="N228" s="93" t="s">
        <v>45</v>
      </c>
      <c r="O228" s="93" t="s">
        <v>608</v>
      </c>
      <c r="P228" s="47" t="s">
        <v>1492</v>
      </c>
      <c r="Q228" s="43" t="s">
        <v>1493</v>
      </c>
      <c r="R228" s="158" t="s">
        <v>1494</v>
      </c>
      <c r="S228" s="93" t="s">
        <v>664</v>
      </c>
      <c r="T228" s="64">
        <v>0</v>
      </c>
      <c r="U228" s="235">
        <v>0</v>
      </c>
      <c r="V228" s="165">
        <v>0</v>
      </c>
      <c r="W228" s="167" t="s">
        <v>614</v>
      </c>
      <c r="X228" s="165" t="s">
        <v>1495</v>
      </c>
      <c r="Y228" s="165" t="s">
        <v>1496</v>
      </c>
    </row>
    <row r="229" spans="2:25" ht="90.75" customHeight="1" x14ac:dyDescent="0.2">
      <c r="B229" s="95">
        <v>2</v>
      </c>
      <c r="C229" s="95">
        <v>7</v>
      </c>
      <c r="D229" s="93" t="s">
        <v>1443</v>
      </c>
      <c r="E229" s="119" t="s">
        <v>4299</v>
      </c>
      <c r="F229" s="205" t="s">
        <v>1444</v>
      </c>
      <c r="G229" s="197"/>
      <c r="H229" s="119"/>
      <c r="I229" s="158" t="s">
        <v>1465</v>
      </c>
      <c r="J229" s="93" t="s">
        <v>758</v>
      </c>
      <c r="K229" s="158" t="s">
        <v>1490</v>
      </c>
      <c r="L229" s="158"/>
      <c r="M229" s="93"/>
      <c r="N229" s="93" t="s">
        <v>45</v>
      </c>
      <c r="O229" s="93"/>
      <c r="P229" s="47" t="s">
        <v>1497</v>
      </c>
      <c r="Q229" s="43" t="s">
        <v>1493</v>
      </c>
      <c r="R229" s="158"/>
      <c r="S229" s="93"/>
      <c r="T229" s="64">
        <v>0</v>
      </c>
      <c r="U229" s="235"/>
      <c r="V229" s="165"/>
      <c r="W229" s="167"/>
      <c r="X229" s="165"/>
      <c r="Y229" s="165"/>
    </row>
    <row r="230" spans="2:25" ht="84.75" customHeight="1" x14ac:dyDescent="0.2">
      <c r="B230" s="94">
        <v>2</v>
      </c>
      <c r="C230" s="94">
        <v>7</v>
      </c>
      <c r="D230" s="93" t="s">
        <v>1443</v>
      </c>
      <c r="E230" s="118" t="s">
        <v>4299</v>
      </c>
      <c r="F230" s="205" t="s">
        <v>1444</v>
      </c>
      <c r="G230" s="197" t="s">
        <v>1498</v>
      </c>
      <c r="H230" s="118" t="s">
        <v>1500</v>
      </c>
      <c r="I230" s="158" t="s">
        <v>1499</v>
      </c>
      <c r="J230" s="93" t="s">
        <v>1501</v>
      </c>
      <c r="K230" s="158" t="s">
        <v>1502</v>
      </c>
      <c r="L230" s="158" t="s">
        <v>1503</v>
      </c>
      <c r="M230" s="93" t="s">
        <v>607</v>
      </c>
      <c r="N230" s="93" t="s">
        <v>45</v>
      </c>
      <c r="O230" s="93" t="s">
        <v>608</v>
      </c>
      <c r="P230" s="47" t="s">
        <v>1504</v>
      </c>
      <c r="Q230" s="43" t="s">
        <v>1072</v>
      </c>
      <c r="R230" s="158" t="s">
        <v>1505</v>
      </c>
      <c r="S230" s="93" t="s">
        <v>612</v>
      </c>
      <c r="T230" s="64">
        <v>10</v>
      </c>
      <c r="U230" s="235">
        <f>+T230/T231</f>
        <v>0.33333333333333331</v>
      </c>
      <c r="V230" s="165">
        <v>0</v>
      </c>
      <c r="W230" s="167" t="s">
        <v>614</v>
      </c>
      <c r="X230" s="165" t="s">
        <v>1506</v>
      </c>
      <c r="Y230" s="165" t="s">
        <v>1507</v>
      </c>
    </row>
    <row r="231" spans="2:25" ht="84.75" customHeight="1" x14ac:dyDescent="0.2">
      <c r="B231" s="95">
        <v>2</v>
      </c>
      <c r="C231" s="95">
        <v>7</v>
      </c>
      <c r="D231" s="93" t="s">
        <v>1443</v>
      </c>
      <c r="E231" s="119" t="s">
        <v>4299</v>
      </c>
      <c r="F231" s="205" t="s">
        <v>1444</v>
      </c>
      <c r="G231" s="197"/>
      <c r="H231" s="119"/>
      <c r="I231" s="158" t="s">
        <v>1465</v>
      </c>
      <c r="J231" s="93" t="s">
        <v>758</v>
      </c>
      <c r="K231" s="158" t="s">
        <v>1502</v>
      </c>
      <c r="L231" s="158"/>
      <c r="M231" s="93"/>
      <c r="N231" s="93" t="s">
        <v>45</v>
      </c>
      <c r="O231" s="93"/>
      <c r="P231" s="47" t="s">
        <v>1508</v>
      </c>
      <c r="Q231" s="43" t="s">
        <v>1072</v>
      </c>
      <c r="R231" s="158"/>
      <c r="S231" s="93"/>
      <c r="T231" s="64">
        <v>30</v>
      </c>
      <c r="U231" s="235"/>
      <c r="V231" s="165"/>
      <c r="W231" s="167"/>
      <c r="X231" s="165"/>
      <c r="Y231" s="165"/>
    </row>
    <row r="232" spans="2:25" ht="51.75" customHeight="1" x14ac:dyDescent="0.2">
      <c r="B232" s="94">
        <v>2</v>
      </c>
      <c r="C232" s="94">
        <v>7</v>
      </c>
      <c r="D232" s="93" t="s">
        <v>1443</v>
      </c>
      <c r="E232" s="118" t="s">
        <v>4299</v>
      </c>
      <c r="F232" s="205" t="s">
        <v>1444</v>
      </c>
      <c r="G232" s="197" t="s">
        <v>1509</v>
      </c>
      <c r="H232" s="118" t="s">
        <v>1511</v>
      </c>
      <c r="I232" s="158" t="s">
        <v>1510</v>
      </c>
      <c r="J232" s="93" t="s">
        <v>758</v>
      </c>
      <c r="K232" s="158" t="s">
        <v>1512</v>
      </c>
      <c r="L232" s="158" t="s">
        <v>1513</v>
      </c>
      <c r="M232" s="93" t="s">
        <v>607</v>
      </c>
      <c r="N232" s="93" t="s">
        <v>45</v>
      </c>
      <c r="O232" s="93" t="s">
        <v>608</v>
      </c>
      <c r="P232" s="47" t="s">
        <v>1514</v>
      </c>
      <c r="Q232" s="43" t="s">
        <v>1515</v>
      </c>
      <c r="R232" s="158" t="s">
        <v>1516</v>
      </c>
      <c r="S232" s="93" t="s">
        <v>664</v>
      </c>
      <c r="T232" s="64" t="s">
        <v>28</v>
      </c>
      <c r="U232" s="222" t="s">
        <v>28</v>
      </c>
      <c r="V232" s="165">
        <v>0</v>
      </c>
      <c r="W232" s="167" t="s">
        <v>614</v>
      </c>
      <c r="X232" s="165" t="s">
        <v>1517</v>
      </c>
      <c r="Y232" s="165" t="s">
        <v>1518</v>
      </c>
    </row>
    <row r="233" spans="2:25" ht="51.75" customHeight="1" x14ac:dyDescent="0.2">
      <c r="B233" s="95">
        <v>2</v>
      </c>
      <c r="C233" s="95">
        <v>7</v>
      </c>
      <c r="D233" s="93" t="s">
        <v>1443</v>
      </c>
      <c r="E233" s="119" t="s">
        <v>4299</v>
      </c>
      <c r="F233" s="205" t="s">
        <v>1444</v>
      </c>
      <c r="G233" s="197"/>
      <c r="H233" s="119"/>
      <c r="I233" s="158" t="s">
        <v>1465</v>
      </c>
      <c r="J233" s="93" t="s">
        <v>758</v>
      </c>
      <c r="K233" s="158" t="s">
        <v>1512</v>
      </c>
      <c r="L233" s="158"/>
      <c r="M233" s="93"/>
      <c r="N233" s="93" t="s">
        <v>45</v>
      </c>
      <c r="O233" s="93"/>
      <c r="P233" s="47" t="s">
        <v>1519</v>
      </c>
      <c r="Q233" s="43" t="s">
        <v>1515</v>
      </c>
      <c r="R233" s="158"/>
      <c r="S233" s="93"/>
      <c r="T233" s="64" t="s">
        <v>28</v>
      </c>
      <c r="U233" s="223"/>
      <c r="V233" s="165"/>
      <c r="W233" s="167"/>
      <c r="X233" s="165"/>
      <c r="Y233" s="165"/>
    </row>
    <row r="234" spans="2:25" ht="59.25" customHeight="1" x14ac:dyDescent="0.2">
      <c r="B234" s="94">
        <v>2</v>
      </c>
      <c r="C234" s="94">
        <v>7</v>
      </c>
      <c r="D234" s="93" t="s">
        <v>1443</v>
      </c>
      <c r="E234" s="118" t="s">
        <v>4299</v>
      </c>
      <c r="F234" s="205" t="s">
        <v>1444</v>
      </c>
      <c r="G234" s="197" t="s">
        <v>1520</v>
      </c>
      <c r="H234" s="118" t="s">
        <v>861</v>
      </c>
      <c r="I234" s="158" t="s">
        <v>1521</v>
      </c>
      <c r="J234" s="93" t="s">
        <v>693</v>
      </c>
      <c r="K234" s="158" t="s">
        <v>1522</v>
      </c>
      <c r="L234" s="158" t="s">
        <v>1523</v>
      </c>
      <c r="M234" s="93" t="s">
        <v>607</v>
      </c>
      <c r="N234" s="93" t="s">
        <v>45</v>
      </c>
      <c r="O234" s="93" t="s">
        <v>608</v>
      </c>
      <c r="P234" s="47" t="s">
        <v>1524</v>
      </c>
      <c r="Q234" s="43" t="s">
        <v>845</v>
      </c>
      <c r="R234" s="158" t="s">
        <v>1525</v>
      </c>
      <c r="S234" s="93" t="s">
        <v>664</v>
      </c>
      <c r="T234" s="64">
        <v>0</v>
      </c>
      <c r="U234" s="235">
        <v>0</v>
      </c>
      <c r="V234" s="165">
        <v>0</v>
      </c>
      <c r="W234" s="167" t="s">
        <v>614</v>
      </c>
      <c r="X234" s="165" t="s">
        <v>1526</v>
      </c>
      <c r="Y234" s="165" t="s">
        <v>1527</v>
      </c>
    </row>
    <row r="235" spans="2:25" ht="59.25" customHeight="1" x14ac:dyDescent="0.2">
      <c r="B235" s="95">
        <v>2</v>
      </c>
      <c r="C235" s="95">
        <v>7</v>
      </c>
      <c r="D235" s="93" t="s">
        <v>1443</v>
      </c>
      <c r="E235" s="119" t="s">
        <v>4299</v>
      </c>
      <c r="F235" s="205" t="s">
        <v>1444</v>
      </c>
      <c r="G235" s="197"/>
      <c r="H235" s="119"/>
      <c r="I235" s="158" t="s">
        <v>1465</v>
      </c>
      <c r="J235" s="93" t="s">
        <v>693</v>
      </c>
      <c r="K235" s="158" t="s">
        <v>1522</v>
      </c>
      <c r="L235" s="158"/>
      <c r="M235" s="93"/>
      <c r="N235" s="93" t="s">
        <v>45</v>
      </c>
      <c r="O235" s="93"/>
      <c r="P235" s="47" t="s">
        <v>1528</v>
      </c>
      <c r="Q235" s="43" t="s">
        <v>845</v>
      </c>
      <c r="R235" s="158"/>
      <c r="S235" s="93"/>
      <c r="T235" s="64">
        <v>0</v>
      </c>
      <c r="U235" s="235"/>
      <c r="V235" s="165"/>
      <c r="W235" s="167"/>
      <c r="X235" s="165"/>
      <c r="Y235" s="165"/>
    </row>
    <row r="236" spans="2:25" ht="48" customHeight="1" x14ac:dyDescent="0.2">
      <c r="B236" s="94">
        <v>2</v>
      </c>
      <c r="C236" s="94">
        <v>7</v>
      </c>
      <c r="D236" s="93" t="s">
        <v>1443</v>
      </c>
      <c r="E236" s="118" t="s">
        <v>4299</v>
      </c>
      <c r="F236" s="205" t="s">
        <v>1444</v>
      </c>
      <c r="G236" s="197" t="s">
        <v>1529</v>
      </c>
      <c r="H236" s="118" t="s">
        <v>603</v>
      </c>
      <c r="I236" s="158" t="s">
        <v>1530</v>
      </c>
      <c r="J236" s="93" t="s">
        <v>693</v>
      </c>
      <c r="K236" s="158" t="s">
        <v>1531</v>
      </c>
      <c r="L236" s="158" t="s">
        <v>1532</v>
      </c>
      <c r="M236" s="93" t="s">
        <v>607</v>
      </c>
      <c r="N236" s="93" t="s">
        <v>45</v>
      </c>
      <c r="O236" s="93" t="s">
        <v>608</v>
      </c>
      <c r="P236" s="47" t="s">
        <v>1533</v>
      </c>
      <c r="Q236" s="43" t="s">
        <v>816</v>
      </c>
      <c r="R236" s="158" t="s">
        <v>1534</v>
      </c>
      <c r="S236" s="93" t="s">
        <v>664</v>
      </c>
      <c r="T236" s="64">
        <v>2</v>
      </c>
      <c r="U236" s="236" t="s">
        <v>28</v>
      </c>
      <c r="V236" s="165">
        <v>0</v>
      </c>
      <c r="W236" s="167" t="s">
        <v>614</v>
      </c>
      <c r="X236" s="48" t="s">
        <v>1535</v>
      </c>
      <c r="Y236" s="165" t="s">
        <v>1536</v>
      </c>
    </row>
    <row r="237" spans="2:25" ht="48" customHeight="1" x14ac:dyDescent="0.2">
      <c r="B237" s="95">
        <v>2</v>
      </c>
      <c r="C237" s="95">
        <v>7</v>
      </c>
      <c r="D237" s="93" t="s">
        <v>1443</v>
      </c>
      <c r="E237" s="119" t="s">
        <v>4299</v>
      </c>
      <c r="F237" s="205" t="s">
        <v>1444</v>
      </c>
      <c r="G237" s="197"/>
      <c r="H237" s="119"/>
      <c r="I237" s="158" t="s">
        <v>1465</v>
      </c>
      <c r="J237" s="93" t="s">
        <v>693</v>
      </c>
      <c r="K237" s="158" t="s">
        <v>1531</v>
      </c>
      <c r="L237" s="158"/>
      <c r="M237" s="93"/>
      <c r="N237" s="93" t="s">
        <v>45</v>
      </c>
      <c r="O237" s="93"/>
      <c r="P237" s="47" t="s">
        <v>1537</v>
      </c>
      <c r="Q237" s="43" t="s">
        <v>816</v>
      </c>
      <c r="R237" s="158"/>
      <c r="S237" s="93"/>
      <c r="T237" s="64" t="e">
        <v>#N/A</v>
      </c>
      <c r="U237" s="236"/>
      <c r="V237" s="165"/>
      <c r="W237" s="167"/>
      <c r="X237" s="48" t="s">
        <v>1538</v>
      </c>
      <c r="Y237" s="165"/>
    </row>
    <row r="238" spans="2:25" ht="45" customHeight="1" x14ac:dyDescent="0.2">
      <c r="B238" s="94">
        <v>2</v>
      </c>
      <c r="C238" s="94">
        <v>7</v>
      </c>
      <c r="D238" s="93" t="s">
        <v>1443</v>
      </c>
      <c r="E238" s="118" t="s">
        <v>4299</v>
      </c>
      <c r="F238" s="205" t="s">
        <v>1444</v>
      </c>
      <c r="G238" s="197" t="s">
        <v>1539</v>
      </c>
      <c r="H238" s="118" t="s">
        <v>861</v>
      </c>
      <c r="I238" s="158" t="s">
        <v>1540</v>
      </c>
      <c r="J238" s="93" t="s">
        <v>1541</v>
      </c>
      <c r="K238" s="158" t="s">
        <v>1542</v>
      </c>
      <c r="L238" s="158" t="s">
        <v>1543</v>
      </c>
      <c r="M238" s="93" t="s">
        <v>607</v>
      </c>
      <c r="N238" s="93" t="s">
        <v>45</v>
      </c>
      <c r="O238" s="93" t="s">
        <v>608</v>
      </c>
      <c r="P238" s="47" t="s">
        <v>1544</v>
      </c>
      <c r="Q238" s="43" t="s">
        <v>782</v>
      </c>
      <c r="R238" s="158" t="s">
        <v>1545</v>
      </c>
      <c r="S238" s="93" t="s">
        <v>612</v>
      </c>
      <c r="T238" s="64">
        <v>2</v>
      </c>
      <c r="U238" s="235">
        <f>+T238/T239</f>
        <v>0.33333333333333331</v>
      </c>
      <c r="V238" s="165">
        <v>0</v>
      </c>
      <c r="W238" s="167" t="s">
        <v>614</v>
      </c>
      <c r="X238" s="165" t="s">
        <v>1546</v>
      </c>
      <c r="Y238" s="165" t="s">
        <v>1547</v>
      </c>
    </row>
    <row r="239" spans="2:25" ht="45" customHeight="1" x14ac:dyDescent="0.2">
      <c r="B239" s="95">
        <v>2</v>
      </c>
      <c r="C239" s="95">
        <v>7</v>
      </c>
      <c r="D239" s="93" t="s">
        <v>1443</v>
      </c>
      <c r="E239" s="119" t="s">
        <v>4299</v>
      </c>
      <c r="F239" s="205" t="s">
        <v>1444</v>
      </c>
      <c r="G239" s="197"/>
      <c r="H239" s="119"/>
      <c r="I239" s="158" t="s">
        <v>1465</v>
      </c>
      <c r="J239" s="93" t="s">
        <v>758</v>
      </c>
      <c r="K239" s="158" t="s">
        <v>1542</v>
      </c>
      <c r="L239" s="158"/>
      <c r="M239" s="93"/>
      <c r="N239" s="93" t="s">
        <v>45</v>
      </c>
      <c r="O239" s="93"/>
      <c r="P239" s="47" t="s">
        <v>1548</v>
      </c>
      <c r="Q239" s="43" t="s">
        <v>782</v>
      </c>
      <c r="R239" s="158"/>
      <c r="S239" s="93"/>
      <c r="T239" s="64">
        <v>6</v>
      </c>
      <c r="U239" s="235"/>
      <c r="V239" s="165"/>
      <c r="W239" s="167"/>
      <c r="X239" s="165"/>
      <c r="Y239" s="165"/>
    </row>
    <row r="240" spans="2:25" ht="93.75" customHeight="1" x14ac:dyDescent="0.2">
      <c r="B240" s="94">
        <v>2</v>
      </c>
      <c r="C240" s="94">
        <v>7</v>
      </c>
      <c r="D240" s="93" t="s">
        <v>4447</v>
      </c>
      <c r="E240" s="118" t="s">
        <v>4300</v>
      </c>
      <c r="F240" s="52" t="s">
        <v>1444</v>
      </c>
      <c r="G240" s="118"/>
      <c r="H240" s="47" t="s">
        <v>603</v>
      </c>
      <c r="I240" s="68"/>
      <c r="J240" s="87"/>
      <c r="K240" s="130" t="s">
        <v>4394</v>
      </c>
      <c r="L240" s="128" t="s">
        <v>486</v>
      </c>
      <c r="M240" s="87" t="s">
        <v>607</v>
      </c>
      <c r="N240" s="107" t="s">
        <v>45</v>
      </c>
      <c r="O240" s="147" t="s">
        <v>608</v>
      </c>
      <c r="P240" s="47" t="s">
        <v>488</v>
      </c>
      <c r="Q240" s="161" t="s">
        <v>489</v>
      </c>
      <c r="R240" s="128" t="s">
        <v>487</v>
      </c>
      <c r="S240" s="145" t="s">
        <v>664</v>
      </c>
      <c r="T240" s="28">
        <v>5</v>
      </c>
      <c r="U240" s="233">
        <f>((T240-T241)/T240)</f>
        <v>0.8</v>
      </c>
      <c r="V240" s="165" t="s">
        <v>65</v>
      </c>
      <c r="W240" s="167" t="s">
        <v>614</v>
      </c>
      <c r="X240" s="48"/>
      <c r="Y240" s="49"/>
    </row>
    <row r="241" spans="2:25" ht="93.75" customHeight="1" x14ac:dyDescent="0.2">
      <c r="B241" s="95">
        <v>2</v>
      </c>
      <c r="C241" s="95">
        <v>7</v>
      </c>
      <c r="D241" s="93" t="s">
        <v>485</v>
      </c>
      <c r="E241" s="119" t="s">
        <v>4300</v>
      </c>
      <c r="F241" s="52" t="s">
        <v>1444</v>
      </c>
      <c r="G241" s="119"/>
      <c r="H241" s="47" t="s">
        <v>603</v>
      </c>
      <c r="I241" s="69"/>
      <c r="J241" s="89"/>
      <c r="K241" s="131"/>
      <c r="L241" s="129"/>
      <c r="M241" s="89"/>
      <c r="N241" s="109"/>
      <c r="O241" s="148"/>
      <c r="P241" s="47" t="s">
        <v>490</v>
      </c>
      <c r="Q241" s="162"/>
      <c r="R241" s="129"/>
      <c r="S241" s="146"/>
      <c r="T241" s="28">
        <v>1</v>
      </c>
      <c r="U241" s="234"/>
      <c r="V241" s="165" t="s">
        <v>65</v>
      </c>
      <c r="W241" s="167" t="s">
        <v>614</v>
      </c>
      <c r="X241" s="48"/>
      <c r="Y241" s="49"/>
    </row>
    <row r="242" spans="2:25" ht="63.75" customHeight="1" x14ac:dyDescent="0.2">
      <c r="B242" s="94">
        <v>2</v>
      </c>
      <c r="C242" s="94">
        <v>7</v>
      </c>
      <c r="D242" s="93" t="s">
        <v>4447</v>
      </c>
      <c r="E242" s="118" t="s">
        <v>4300</v>
      </c>
      <c r="F242" s="205" t="s">
        <v>1444</v>
      </c>
      <c r="G242" s="118"/>
      <c r="H242" s="47" t="s">
        <v>861</v>
      </c>
      <c r="I242" s="87"/>
      <c r="J242" s="68"/>
      <c r="K242" s="130" t="s">
        <v>4395</v>
      </c>
      <c r="L242" s="128" t="s">
        <v>491</v>
      </c>
      <c r="M242" s="87" t="s">
        <v>607</v>
      </c>
      <c r="N242" s="107" t="s">
        <v>45</v>
      </c>
      <c r="O242" s="147" t="s">
        <v>608</v>
      </c>
      <c r="P242" s="8" t="s">
        <v>478</v>
      </c>
      <c r="Q242" s="161" t="s">
        <v>79</v>
      </c>
      <c r="R242" s="128" t="s">
        <v>492</v>
      </c>
      <c r="S242" s="145" t="s">
        <v>664</v>
      </c>
      <c r="T242" s="28">
        <v>9194</v>
      </c>
      <c r="U242" s="229">
        <f>T242/T243</f>
        <v>1.179374164599277E-2</v>
      </c>
      <c r="V242" s="165" t="s">
        <v>65</v>
      </c>
      <c r="W242" s="167" t="s">
        <v>614</v>
      </c>
      <c r="X242" s="48"/>
      <c r="Y242" s="49"/>
    </row>
    <row r="243" spans="2:25" ht="86.25" customHeight="1" x14ac:dyDescent="0.2">
      <c r="B243" s="95">
        <v>2</v>
      </c>
      <c r="C243" s="95">
        <v>7</v>
      </c>
      <c r="D243" s="93" t="s">
        <v>485</v>
      </c>
      <c r="E243" s="119" t="s">
        <v>4300</v>
      </c>
      <c r="F243" s="205" t="s">
        <v>1444</v>
      </c>
      <c r="G243" s="119"/>
      <c r="H243" s="47" t="s">
        <v>3328</v>
      </c>
      <c r="I243" s="89"/>
      <c r="J243" s="69"/>
      <c r="K243" s="131"/>
      <c r="L243" s="129"/>
      <c r="M243" s="89"/>
      <c r="N243" s="109"/>
      <c r="O243" s="148"/>
      <c r="P243" s="8" t="s">
        <v>480</v>
      </c>
      <c r="Q243" s="162"/>
      <c r="R243" s="129"/>
      <c r="S243" s="146"/>
      <c r="T243" s="28">
        <v>779566</v>
      </c>
      <c r="U243" s="230"/>
      <c r="V243" s="165" t="s">
        <v>65</v>
      </c>
      <c r="W243" s="167" t="s">
        <v>614</v>
      </c>
      <c r="X243" s="48"/>
      <c r="Y243" s="49"/>
    </row>
    <row r="244" spans="2:25" ht="53.25" customHeight="1" x14ac:dyDescent="0.2">
      <c r="B244" s="94">
        <v>2</v>
      </c>
      <c r="C244" s="94">
        <v>8</v>
      </c>
      <c r="D244" s="93" t="s">
        <v>1549</v>
      </c>
      <c r="E244" s="118" t="s">
        <v>4299</v>
      </c>
      <c r="F244" s="205" t="s">
        <v>1444</v>
      </c>
      <c r="G244" s="206" t="s">
        <v>1550</v>
      </c>
      <c r="H244" s="158" t="s">
        <v>603</v>
      </c>
      <c r="I244" s="158" t="s">
        <v>1551</v>
      </c>
      <c r="J244" s="93" t="s">
        <v>1552</v>
      </c>
      <c r="K244" s="158" t="s">
        <v>1553</v>
      </c>
      <c r="L244" s="158" t="s">
        <v>1554</v>
      </c>
      <c r="M244" s="93" t="s">
        <v>607</v>
      </c>
      <c r="N244" s="93" t="s">
        <v>45</v>
      </c>
      <c r="O244" s="93" t="s">
        <v>608</v>
      </c>
      <c r="P244" s="47" t="s">
        <v>1555</v>
      </c>
      <c r="Q244" s="43" t="s">
        <v>1556</v>
      </c>
      <c r="R244" s="158" t="s">
        <v>1557</v>
      </c>
      <c r="S244" s="93" t="s">
        <v>612</v>
      </c>
      <c r="T244" s="64">
        <v>38</v>
      </c>
      <c r="U244" s="235">
        <f>+T244/T245</f>
        <v>0.25333333333333335</v>
      </c>
      <c r="V244" s="165" t="s">
        <v>1558</v>
      </c>
      <c r="W244" s="167" t="s">
        <v>614</v>
      </c>
      <c r="X244" s="165" t="s">
        <v>1559</v>
      </c>
      <c r="Y244" s="165" t="s">
        <v>1560</v>
      </c>
    </row>
    <row r="245" spans="2:25" ht="53.25" customHeight="1" x14ac:dyDescent="0.2">
      <c r="B245" s="95">
        <v>2</v>
      </c>
      <c r="C245" s="95">
        <v>8</v>
      </c>
      <c r="D245" s="93"/>
      <c r="E245" s="119" t="s">
        <v>4299</v>
      </c>
      <c r="F245" s="205"/>
      <c r="G245" s="206"/>
      <c r="H245" s="158"/>
      <c r="I245" s="158"/>
      <c r="J245" s="93" t="s">
        <v>1552</v>
      </c>
      <c r="K245" s="158" t="s">
        <v>1553</v>
      </c>
      <c r="L245" s="158"/>
      <c r="M245" s="93"/>
      <c r="N245" s="93" t="s">
        <v>45</v>
      </c>
      <c r="O245" s="93"/>
      <c r="P245" s="47" t="s">
        <v>1561</v>
      </c>
      <c r="Q245" s="43" t="s">
        <v>1556</v>
      </c>
      <c r="R245" s="158"/>
      <c r="S245" s="93"/>
      <c r="T245" s="64">
        <v>150</v>
      </c>
      <c r="U245" s="235"/>
      <c r="V245" s="165"/>
      <c r="W245" s="167"/>
      <c r="X245" s="165"/>
      <c r="Y245" s="165"/>
    </row>
    <row r="246" spans="2:25" ht="54.75" customHeight="1" x14ac:dyDescent="0.2">
      <c r="B246" s="94">
        <v>2</v>
      </c>
      <c r="C246" s="94">
        <v>8</v>
      </c>
      <c r="D246" s="93" t="s">
        <v>1549</v>
      </c>
      <c r="E246" s="118" t="s">
        <v>4299</v>
      </c>
      <c r="F246" s="205" t="s">
        <v>1444</v>
      </c>
      <c r="G246" s="206" t="s">
        <v>1562</v>
      </c>
      <c r="H246" s="158" t="s">
        <v>861</v>
      </c>
      <c r="I246" s="158" t="s">
        <v>1563</v>
      </c>
      <c r="J246" s="93" t="s">
        <v>1564</v>
      </c>
      <c r="K246" s="158" t="s">
        <v>1565</v>
      </c>
      <c r="L246" s="158" t="s">
        <v>1566</v>
      </c>
      <c r="M246" s="93" t="s">
        <v>607</v>
      </c>
      <c r="N246" s="93" t="s">
        <v>45</v>
      </c>
      <c r="O246" s="93" t="s">
        <v>608</v>
      </c>
      <c r="P246" s="47" t="s">
        <v>1567</v>
      </c>
      <c r="Q246" s="43" t="s">
        <v>1568</v>
      </c>
      <c r="R246" s="158" t="s">
        <v>1569</v>
      </c>
      <c r="S246" s="93" t="s">
        <v>664</v>
      </c>
      <c r="T246" s="64">
        <v>157</v>
      </c>
      <c r="U246" s="235">
        <f>+T246/T247</f>
        <v>0.39250000000000002</v>
      </c>
      <c r="V246" s="165" t="s">
        <v>1570</v>
      </c>
      <c r="W246" s="167" t="s">
        <v>614</v>
      </c>
      <c r="X246" s="165" t="s">
        <v>1571</v>
      </c>
      <c r="Y246" s="165" t="s">
        <v>1572</v>
      </c>
    </row>
    <row r="247" spans="2:25" ht="54.75" customHeight="1" x14ac:dyDescent="0.2">
      <c r="B247" s="95">
        <v>2</v>
      </c>
      <c r="C247" s="95">
        <v>8</v>
      </c>
      <c r="D247" s="93" t="s">
        <v>1549</v>
      </c>
      <c r="E247" s="119" t="s">
        <v>4299</v>
      </c>
      <c r="F247" s="205" t="s">
        <v>1444</v>
      </c>
      <c r="G247" s="206"/>
      <c r="H247" s="158"/>
      <c r="I247" s="158" t="s">
        <v>1573</v>
      </c>
      <c r="J247" s="93" t="s">
        <v>1574</v>
      </c>
      <c r="K247" s="158" t="s">
        <v>1565</v>
      </c>
      <c r="L247" s="158"/>
      <c r="M247" s="93"/>
      <c r="N247" s="93" t="s">
        <v>45</v>
      </c>
      <c r="O247" s="93"/>
      <c r="P247" s="47" t="s">
        <v>1575</v>
      </c>
      <c r="Q247" s="43" t="s">
        <v>1568</v>
      </c>
      <c r="R247" s="158"/>
      <c r="S247" s="93"/>
      <c r="T247" s="64">
        <v>400</v>
      </c>
      <c r="U247" s="235"/>
      <c r="V247" s="165"/>
      <c r="W247" s="167"/>
      <c r="X247" s="165"/>
      <c r="Y247" s="165"/>
    </row>
    <row r="248" spans="2:25" ht="57" customHeight="1" x14ac:dyDescent="0.2">
      <c r="B248" s="94">
        <v>2</v>
      </c>
      <c r="C248" s="94">
        <v>8</v>
      </c>
      <c r="D248" s="93" t="s">
        <v>1549</v>
      </c>
      <c r="E248" s="118" t="s">
        <v>4299</v>
      </c>
      <c r="F248" s="205" t="s">
        <v>1444</v>
      </c>
      <c r="G248" s="206" t="s">
        <v>1576</v>
      </c>
      <c r="H248" s="118" t="s">
        <v>861</v>
      </c>
      <c r="I248" s="158" t="s">
        <v>1577</v>
      </c>
      <c r="J248" s="93" t="s">
        <v>1578</v>
      </c>
      <c r="K248" s="158" t="s">
        <v>1579</v>
      </c>
      <c r="L248" s="158" t="s">
        <v>1580</v>
      </c>
      <c r="M248" s="93" t="s">
        <v>607</v>
      </c>
      <c r="N248" s="93" t="s">
        <v>45</v>
      </c>
      <c r="O248" s="93" t="s">
        <v>608</v>
      </c>
      <c r="P248" s="47" t="s">
        <v>1581</v>
      </c>
      <c r="Q248" s="43" t="s">
        <v>1582</v>
      </c>
      <c r="R248" s="158" t="s">
        <v>1583</v>
      </c>
      <c r="S248" s="93" t="s">
        <v>612</v>
      </c>
      <c r="T248" s="64">
        <v>0</v>
      </c>
      <c r="U248" s="235">
        <f>+T248/T249</f>
        <v>0</v>
      </c>
      <c r="V248" s="165" t="s">
        <v>1584</v>
      </c>
      <c r="W248" s="167" t="s">
        <v>614</v>
      </c>
      <c r="X248" s="165" t="s">
        <v>1585</v>
      </c>
      <c r="Y248" s="165" t="s">
        <v>1586</v>
      </c>
    </row>
    <row r="249" spans="2:25" ht="57" customHeight="1" x14ac:dyDescent="0.2">
      <c r="B249" s="95">
        <v>2</v>
      </c>
      <c r="C249" s="95">
        <v>8</v>
      </c>
      <c r="D249" s="93" t="s">
        <v>1549</v>
      </c>
      <c r="E249" s="119" t="s">
        <v>4299</v>
      </c>
      <c r="F249" s="205" t="s">
        <v>1444</v>
      </c>
      <c r="G249" s="206"/>
      <c r="H249" s="119"/>
      <c r="I249" s="158" t="s">
        <v>1573</v>
      </c>
      <c r="J249" s="93" t="s">
        <v>1578</v>
      </c>
      <c r="K249" s="158" t="s">
        <v>1579</v>
      </c>
      <c r="L249" s="158"/>
      <c r="M249" s="93"/>
      <c r="N249" s="93" t="s">
        <v>45</v>
      </c>
      <c r="O249" s="93"/>
      <c r="P249" s="47" t="s">
        <v>1587</v>
      </c>
      <c r="Q249" s="43" t="s">
        <v>1582</v>
      </c>
      <c r="R249" s="158"/>
      <c r="S249" s="93"/>
      <c r="T249" s="64">
        <v>100</v>
      </c>
      <c r="U249" s="235"/>
      <c r="V249" s="165"/>
      <c r="W249" s="167"/>
      <c r="X249" s="165"/>
      <c r="Y249" s="165"/>
    </row>
    <row r="250" spans="2:25" ht="57" customHeight="1" x14ac:dyDescent="0.2">
      <c r="B250" s="94">
        <v>2</v>
      </c>
      <c r="C250" s="94">
        <v>8</v>
      </c>
      <c r="D250" s="93" t="s">
        <v>1549</v>
      </c>
      <c r="E250" s="118" t="s">
        <v>4299</v>
      </c>
      <c r="F250" s="205" t="s">
        <v>1444</v>
      </c>
      <c r="G250" s="206" t="s">
        <v>1588</v>
      </c>
      <c r="H250" s="118" t="s">
        <v>861</v>
      </c>
      <c r="I250" s="158" t="s">
        <v>1589</v>
      </c>
      <c r="J250" s="93" t="s">
        <v>1590</v>
      </c>
      <c r="K250" s="158" t="s">
        <v>1591</v>
      </c>
      <c r="L250" s="158" t="s">
        <v>1592</v>
      </c>
      <c r="M250" s="93" t="s">
        <v>607</v>
      </c>
      <c r="N250" s="93" t="s">
        <v>45</v>
      </c>
      <c r="O250" s="93" t="s">
        <v>608</v>
      </c>
      <c r="P250" s="47" t="s">
        <v>1593</v>
      </c>
      <c r="Q250" s="43" t="s">
        <v>1594</v>
      </c>
      <c r="R250" s="158" t="s">
        <v>1595</v>
      </c>
      <c r="S250" s="93" t="s">
        <v>664</v>
      </c>
      <c r="T250" s="64">
        <v>6</v>
      </c>
      <c r="U250" s="235">
        <f>+T250/T251</f>
        <v>1</v>
      </c>
      <c r="V250" s="165" t="s">
        <v>1024</v>
      </c>
      <c r="W250" s="167" t="s">
        <v>614</v>
      </c>
      <c r="X250" s="48"/>
      <c r="Y250" s="48"/>
    </row>
    <row r="251" spans="2:25" ht="57" customHeight="1" x14ac:dyDescent="0.2">
      <c r="B251" s="95">
        <v>2</v>
      </c>
      <c r="C251" s="95">
        <v>8</v>
      </c>
      <c r="D251" s="93" t="s">
        <v>1549</v>
      </c>
      <c r="E251" s="119" t="s">
        <v>4299</v>
      </c>
      <c r="F251" s="205" t="s">
        <v>1444</v>
      </c>
      <c r="G251" s="206"/>
      <c r="H251" s="119"/>
      <c r="I251" s="158"/>
      <c r="J251" s="93"/>
      <c r="K251" s="158"/>
      <c r="L251" s="158"/>
      <c r="M251" s="93"/>
      <c r="N251" s="93" t="s">
        <v>45</v>
      </c>
      <c r="O251" s="93"/>
      <c r="P251" s="47" t="s">
        <v>1596</v>
      </c>
      <c r="Q251" s="43" t="s">
        <v>1594</v>
      </c>
      <c r="R251" s="158"/>
      <c r="S251" s="93"/>
      <c r="T251" s="64">
        <v>6</v>
      </c>
      <c r="U251" s="235"/>
      <c r="V251" s="165"/>
      <c r="W251" s="167"/>
      <c r="X251" s="48"/>
      <c r="Y251" s="48"/>
    </row>
    <row r="252" spans="2:25" ht="52.5" customHeight="1" x14ac:dyDescent="0.2">
      <c r="B252" s="94">
        <v>2</v>
      </c>
      <c r="C252" s="94">
        <v>8</v>
      </c>
      <c r="D252" s="93" t="s">
        <v>1549</v>
      </c>
      <c r="E252" s="118" t="s">
        <v>4299</v>
      </c>
      <c r="F252" s="205" t="s">
        <v>1444</v>
      </c>
      <c r="G252" s="206" t="s">
        <v>1598</v>
      </c>
      <c r="H252" s="118" t="s">
        <v>861</v>
      </c>
      <c r="I252" s="158" t="s">
        <v>1599</v>
      </c>
      <c r="J252" s="93" t="s">
        <v>1600</v>
      </c>
      <c r="K252" s="158" t="s">
        <v>1601</v>
      </c>
      <c r="L252" s="158" t="s">
        <v>1602</v>
      </c>
      <c r="M252" s="93" t="s">
        <v>607</v>
      </c>
      <c r="N252" s="93" t="s">
        <v>45</v>
      </c>
      <c r="O252" s="93" t="s">
        <v>608</v>
      </c>
      <c r="P252" s="47" t="s">
        <v>1603</v>
      </c>
      <c r="Q252" s="43" t="s">
        <v>1361</v>
      </c>
      <c r="R252" s="158" t="s">
        <v>1604</v>
      </c>
      <c r="S252" s="93" t="s">
        <v>612</v>
      </c>
      <c r="T252" s="64">
        <v>2400</v>
      </c>
      <c r="U252" s="235">
        <f>+T252/T253</f>
        <v>0.48</v>
      </c>
      <c r="V252" s="165" t="s">
        <v>1605</v>
      </c>
      <c r="W252" s="167" t="s">
        <v>614</v>
      </c>
      <c r="X252" s="165" t="s">
        <v>1606</v>
      </c>
      <c r="Y252" s="165" t="s">
        <v>1607</v>
      </c>
    </row>
    <row r="253" spans="2:25" ht="52.5" customHeight="1" x14ac:dyDescent="0.2">
      <c r="B253" s="95">
        <v>2</v>
      </c>
      <c r="C253" s="95">
        <v>8</v>
      </c>
      <c r="D253" s="93" t="s">
        <v>1549</v>
      </c>
      <c r="E253" s="119" t="s">
        <v>4299</v>
      </c>
      <c r="F253" s="205" t="s">
        <v>1444</v>
      </c>
      <c r="G253" s="206"/>
      <c r="H253" s="119"/>
      <c r="I253" s="158" t="s">
        <v>1573</v>
      </c>
      <c r="J253" s="93" t="s">
        <v>1608</v>
      </c>
      <c r="K253" s="158" t="s">
        <v>1601</v>
      </c>
      <c r="L253" s="158"/>
      <c r="M253" s="93"/>
      <c r="N253" s="93" t="s">
        <v>45</v>
      </c>
      <c r="O253" s="93"/>
      <c r="P253" s="47" t="s">
        <v>1609</v>
      </c>
      <c r="Q253" s="43" t="s">
        <v>1361</v>
      </c>
      <c r="R253" s="158"/>
      <c r="S253" s="93"/>
      <c r="T253" s="64">
        <v>5000</v>
      </c>
      <c r="U253" s="235"/>
      <c r="V253" s="165"/>
      <c r="W253" s="167"/>
      <c r="X253" s="165"/>
      <c r="Y253" s="165"/>
    </row>
    <row r="254" spans="2:25" ht="56.25" customHeight="1" x14ac:dyDescent="0.2">
      <c r="B254" s="94">
        <v>2</v>
      </c>
      <c r="C254" s="94">
        <v>8</v>
      </c>
      <c r="D254" s="93" t="s">
        <v>1549</v>
      </c>
      <c r="E254" s="118" t="s">
        <v>4299</v>
      </c>
      <c r="F254" s="205" t="s">
        <v>1444</v>
      </c>
      <c r="G254" s="206" t="s">
        <v>1610</v>
      </c>
      <c r="H254" s="118" t="s">
        <v>1612</v>
      </c>
      <c r="I254" s="158" t="s">
        <v>1611</v>
      </c>
      <c r="J254" s="93" t="s">
        <v>1613</v>
      </c>
      <c r="K254" s="158" t="s">
        <v>1614</v>
      </c>
      <c r="L254" s="158" t="s">
        <v>1615</v>
      </c>
      <c r="M254" s="93" t="s">
        <v>607</v>
      </c>
      <c r="N254" s="93" t="s">
        <v>45</v>
      </c>
      <c r="O254" s="93" t="s">
        <v>608</v>
      </c>
      <c r="P254" s="47" t="s">
        <v>1616</v>
      </c>
      <c r="Q254" s="43" t="s">
        <v>1179</v>
      </c>
      <c r="R254" s="158" t="s">
        <v>1617</v>
      </c>
      <c r="S254" s="93" t="s">
        <v>664</v>
      </c>
      <c r="T254" s="64">
        <v>0</v>
      </c>
      <c r="U254" s="236">
        <f>+T254/T255</f>
        <v>0</v>
      </c>
      <c r="V254" s="165" t="s">
        <v>1618</v>
      </c>
      <c r="W254" s="167" t="s">
        <v>614</v>
      </c>
      <c r="X254" s="165" t="s">
        <v>1619</v>
      </c>
      <c r="Y254" s="165" t="s">
        <v>1620</v>
      </c>
    </row>
    <row r="255" spans="2:25" ht="56.25" customHeight="1" x14ac:dyDescent="0.2">
      <c r="B255" s="95">
        <v>2</v>
      </c>
      <c r="C255" s="95">
        <v>8</v>
      </c>
      <c r="D255" s="93" t="s">
        <v>1549</v>
      </c>
      <c r="E255" s="119" t="s">
        <v>4299</v>
      </c>
      <c r="F255" s="205" t="s">
        <v>1444</v>
      </c>
      <c r="G255" s="206"/>
      <c r="H255" s="119"/>
      <c r="I255" s="158" t="s">
        <v>1573</v>
      </c>
      <c r="J255" s="93" t="s">
        <v>1613</v>
      </c>
      <c r="K255" s="158" t="s">
        <v>1614</v>
      </c>
      <c r="L255" s="158"/>
      <c r="M255" s="93"/>
      <c r="N255" s="93" t="s">
        <v>45</v>
      </c>
      <c r="O255" s="93"/>
      <c r="P255" s="47" t="s">
        <v>1621</v>
      </c>
      <c r="Q255" s="43" t="s">
        <v>1361</v>
      </c>
      <c r="R255" s="158"/>
      <c r="S255" s="93"/>
      <c r="T255" s="64">
        <v>1600</v>
      </c>
      <c r="U255" s="236"/>
      <c r="V255" s="165"/>
      <c r="W255" s="167"/>
      <c r="X255" s="165"/>
      <c r="Y255" s="165"/>
    </row>
    <row r="256" spans="2:25" ht="58.5" customHeight="1" x14ac:dyDescent="0.2">
      <c r="B256" s="94">
        <v>2</v>
      </c>
      <c r="C256" s="94">
        <v>8</v>
      </c>
      <c r="D256" s="93" t="s">
        <v>1549</v>
      </c>
      <c r="E256" s="118" t="s">
        <v>4299</v>
      </c>
      <c r="F256" s="205" t="s">
        <v>1444</v>
      </c>
      <c r="G256" s="206" t="s">
        <v>1622</v>
      </c>
      <c r="H256" s="118" t="s">
        <v>861</v>
      </c>
      <c r="I256" s="158" t="s">
        <v>1623</v>
      </c>
      <c r="J256" s="93" t="s">
        <v>1624</v>
      </c>
      <c r="K256" s="158" t="s">
        <v>1625</v>
      </c>
      <c r="L256" s="158" t="s">
        <v>1626</v>
      </c>
      <c r="M256" s="93" t="s">
        <v>607</v>
      </c>
      <c r="N256" s="93" t="s">
        <v>45</v>
      </c>
      <c r="O256" s="93" t="s">
        <v>608</v>
      </c>
      <c r="P256" s="47" t="s">
        <v>1627</v>
      </c>
      <c r="Q256" s="43" t="s">
        <v>546</v>
      </c>
      <c r="R256" s="158" t="s">
        <v>1628</v>
      </c>
      <c r="S256" s="93" t="s">
        <v>664</v>
      </c>
      <c r="T256" s="64">
        <v>4</v>
      </c>
      <c r="U256" s="235">
        <f>+T256/T257</f>
        <v>0.22222222222222221</v>
      </c>
      <c r="V256" s="165" t="s">
        <v>1629</v>
      </c>
      <c r="W256" s="167" t="s">
        <v>614</v>
      </c>
      <c r="X256" s="165" t="s">
        <v>1630</v>
      </c>
      <c r="Y256" s="165" t="s">
        <v>1631</v>
      </c>
    </row>
    <row r="257" spans="1:520" ht="58.5" customHeight="1" x14ac:dyDescent="0.2">
      <c r="B257" s="95">
        <v>2</v>
      </c>
      <c r="C257" s="95">
        <v>8</v>
      </c>
      <c r="D257" s="93" t="s">
        <v>1549</v>
      </c>
      <c r="E257" s="119" t="s">
        <v>4299</v>
      </c>
      <c r="F257" s="205" t="s">
        <v>1444</v>
      </c>
      <c r="G257" s="206"/>
      <c r="H257" s="119"/>
      <c r="I257" s="158" t="s">
        <v>1573</v>
      </c>
      <c r="J257" s="93" t="s">
        <v>1632</v>
      </c>
      <c r="K257" s="158" t="s">
        <v>1625</v>
      </c>
      <c r="L257" s="158"/>
      <c r="M257" s="93"/>
      <c r="N257" s="93" t="s">
        <v>45</v>
      </c>
      <c r="O257" s="93"/>
      <c r="P257" s="47" t="s">
        <v>1633</v>
      </c>
      <c r="Q257" s="43" t="s">
        <v>546</v>
      </c>
      <c r="R257" s="158"/>
      <c r="S257" s="93"/>
      <c r="T257" s="64">
        <v>18</v>
      </c>
      <c r="U257" s="235"/>
      <c r="V257" s="165"/>
      <c r="W257" s="167"/>
      <c r="X257" s="165"/>
      <c r="Y257" s="165"/>
    </row>
    <row r="258" spans="1:520" ht="61.5" customHeight="1" x14ac:dyDescent="0.2">
      <c r="B258" s="94">
        <v>2</v>
      </c>
      <c r="C258" s="94">
        <v>8</v>
      </c>
      <c r="D258" s="93" t="s">
        <v>1549</v>
      </c>
      <c r="E258" s="118" t="s">
        <v>4299</v>
      </c>
      <c r="F258" s="205" t="s">
        <v>1444</v>
      </c>
      <c r="G258" s="206" t="s">
        <v>1634</v>
      </c>
      <c r="H258" s="118" t="s">
        <v>1636</v>
      </c>
      <c r="I258" s="158" t="s">
        <v>1635</v>
      </c>
      <c r="J258" s="93" t="s">
        <v>1637</v>
      </c>
      <c r="K258" s="158" t="s">
        <v>1638</v>
      </c>
      <c r="L258" s="158" t="s">
        <v>1639</v>
      </c>
      <c r="M258" s="93" t="s">
        <v>607</v>
      </c>
      <c r="N258" s="93" t="s">
        <v>45</v>
      </c>
      <c r="O258" s="93" t="s">
        <v>608</v>
      </c>
      <c r="P258" s="47" t="s">
        <v>1640</v>
      </c>
      <c r="Q258" s="43" t="s">
        <v>845</v>
      </c>
      <c r="R258" s="158" t="s">
        <v>1641</v>
      </c>
      <c r="S258" s="93" t="s">
        <v>612</v>
      </c>
      <c r="T258" s="64">
        <v>0</v>
      </c>
      <c r="U258" s="236">
        <v>0</v>
      </c>
      <c r="V258" s="165" t="s">
        <v>1642</v>
      </c>
      <c r="W258" s="167" t="s">
        <v>614</v>
      </c>
      <c r="X258" s="165" t="s">
        <v>1643</v>
      </c>
      <c r="Y258" s="165" t="s">
        <v>1644</v>
      </c>
    </row>
    <row r="259" spans="1:520" ht="61.5" customHeight="1" x14ac:dyDescent="0.2">
      <c r="B259" s="95">
        <v>2</v>
      </c>
      <c r="C259" s="95">
        <v>8</v>
      </c>
      <c r="D259" s="93" t="s">
        <v>1549</v>
      </c>
      <c r="E259" s="119" t="s">
        <v>4299</v>
      </c>
      <c r="F259" s="205" t="s">
        <v>1444</v>
      </c>
      <c r="G259" s="206"/>
      <c r="H259" s="119"/>
      <c r="I259" s="158" t="s">
        <v>1573</v>
      </c>
      <c r="J259" s="93" t="s">
        <v>1637</v>
      </c>
      <c r="K259" s="158" t="s">
        <v>1638</v>
      </c>
      <c r="L259" s="158"/>
      <c r="M259" s="93"/>
      <c r="N259" s="93" t="s">
        <v>45</v>
      </c>
      <c r="O259" s="93"/>
      <c r="P259" s="47" t="s">
        <v>1645</v>
      </c>
      <c r="Q259" s="43" t="s">
        <v>845</v>
      </c>
      <c r="R259" s="158"/>
      <c r="S259" s="93"/>
      <c r="T259" s="64">
        <v>0</v>
      </c>
      <c r="U259" s="236"/>
      <c r="V259" s="165"/>
      <c r="W259" s="167"/>
      <c r="X259" s="165"/>
      <c r="Y259" s="165"/>
    </row>
    <row r="260" spans="1:520" ht="45.75" customHeight="1" x14ac:dyDescent="0.2">
      <c r="B260" s="94">
        <v>2</v>
      </c>
      <c r="C260" s="94">
        <v>8</v>
      </c>
      <c r="D260" s="93" t="s">
        <v>1549</v>
      </c>
      <c r="E260" s="118" t="s">
        <v>4299</v>
      </c>
      <c r="F260" s="205" t="s">
        <v>1444</v>
      </c>
      <c r="G260" s="206" t="s">
        <v>1646</v>
      </c>
      <c r="H260" s="118" t="s">
        <v>861</v>
      </c>
      <c r="I260" s="158" t="s">
        <v>1647</v>
      </c>
      <c r="J260" s="93" t="s">
        <v>1648</v>
      </c>
      <c r="K260" s="158" t="s">
        <v>1649</v>
      </c>
      <c r="L260" s="158" t="s">
        <v>1650</v>
      </c>
      <c r="M260" s="93" t="s">
        <v>607</v>
      </c>
      <c r="N260" s="93" t="s">
        <v>45</v>
      </c>
      <c r="O260" s="93" t="s">
        <v>608</v>
      </c>
      <c r="P260" s="47" t="s">
        <v>1651</v>
      </c>
      <c r="Q260" s="43" t="s">
        <v>546</v>
      </c>
      <c r="R260" s="158" t="s">
        <v>1652</v>
      </c>
      <c r="S260" s="93" t="s">
        <v>664</v>
      </c>
      <c r="T260" s="64">
        <v>6</v>
      </c>
      <c r="U260" s="235">
        <f>+T260/T261</f>
        <v>6.4516129032258063E-2</v>
      </c>
      <c r="V260" s="165">
        <v>0</v>
      </c>
      <c r="W260" s="167" t="s">
        <v>614</v>
      </c>
      <c r="X260" s="165" t="s">
        <v>1630</v>
      </c>
      <c r="Y260" s="165" t="s">
        <v>1653</v>
      </c>
    </row>
    <row r="261" spans="1:520" ht="45.75" customHeight="1" x14ac:dyDescent="0.2">
      <c r="B261" s="95">
        <v>2</v>
      </c>
      <c r="C261" s="95">
        <v>8</v>
      </c>
      <c r="D261" s="93" t="s">
        <v>1549</v>
      </c>
      <c r="E261" s="119" t="s">
        <v>4299</v>
      </c>
      <c r="F261" s="205" t="s">
        <v>1444</v>
      </c>
      <c r="G261" s="206"/>
      <c r="H261" s="119"/>
      <c r="I261" s="158" t="s">
        <v>1573</v>
      </c>
      <c r="J261" s="93" t="s">
        <v>1654</v>
      </c>
      <c r="K261" s="158" t="s">
        <v>1649</v>
      </c>
      <c r="L261" s="158"/>
      <c r="M261" s="93"/>
      <c r="N261" s="93" t="s">
        <v>45</v>
      </c>
      <c r="O261" s="93"/>
      <c r="P261" s="47" t="s">
        <v>1655</v>
      </c>
      <c r="Q261" s="43" t="s">
        <v>546</v>
      </c>
      <c r="R261" s="158"/>
      <c r="S261" s="93"/>
      <c r="T261" s="64">
        <v>93</v>
      </c>
      <c r="U261" s="235"/>
      <c r="V261" s="165"/>
      <c r="W261" s="167"/>
      <c r="X261" s="165"/>
      <c r="Y261" s="165"/>
    </row>
    <row r="262" spans="1:520" ht="51" customHeight="1" x14ac:dyDescent="0.2">
      <c r="B262" s="94">
        <v>2</v>
      </c>
      <c r="C262" s="94">
        <v>8</v>
      </c>
      <c r="D262" s="93" t="s">
        <v>1549</v>
      </c>
      <c r="E262" s="118" t="s">
        <v>4299</v>
      </c>
      <c r="F262" s="205" t="s">
        <v>1444</v>
      </c>
      <c r="G262" s="206" t="s">
        <v>1656</v>
      </c>
      <c r="H262" s="118" t="s">
        <v>861</v>
      </c>
      <c r="I262" s="158" t="s">
        <v>1657</v>
      </c>
      <c r="J262" s="93" t="s">
        <v>1658</v>
      </c>
      <c r="K262" s="158" t="s">
        <v>1659</v>
      </c>
      <c r="L262" s="158" t="s">
        <v>1660</v>
      </c>
      <c r="M262" s="93" t="s">
        <v>607</v>
      </c>
      <c r="N262" s="93" t="s">
        <v>45</v>
      </c>
      <c r="O262" s="93" t="s">
        <v>608</v>
      </c>
      <c r="P262" s="47" t="s">
        <v>1661</v>
      </c>
      <c r="Q262" s="43" t="s">
        <v>721</v>
      </c>
      <c r="R262" s="158" t="s">
        <v>1662</v>
      </c>
      <c r="S262" s="93" t="s">
        <v>664</v>
      </c>
      <c r="T262" s="64" t="s">
        <v>28</v>
      </c>
      <c r="U262" s="236" t="s">
        <v>28</v>
      </c>
      <c r="V262" s="165" t="s">
        <v>1663</v>
      </c>
      <c r="W262" s="167" t="s">
        <v>614</v>
      </c>
      <c r="X262" s="165" t="s">
        <v>1664</v>
      </c>
      <c r="Y262" s="165" t="s">
        <v>1665</v>
      </c>
    </row>
    <row r="263" spans="1:520" ht="56.25" customHeight="1" x14ac:dyDescent="0.2">
      <c r="B263" s="95">
        <v>2</v>
      </c>
      <c r="C263" s="95">
        <v>8</v>
      </c>
      <c r="D263" s="93" t="s">
        <v>1549</v>
      </c>
      <c r="E263" s="119" t="s">
        <v>4299</v>
      </c>
      <c r="F263" s="205" t="s">
        <v>1444</v>
      </c>
      <c r="G263" s="206"/>
      <c r="H263" s="119"/>
      <c r="I263" s="158" t="s">
        <v>1573</v>
      </c>
      <c r="J263" s="93" t="s">
        <v>1658</v>
      </c>
      <c r="K263" s="158" t="s">
        <v>1659</v>
      </c>
      <c r="L263" s="158"/>
      <c r="M263" s="93"/>
      <c r="N263" s="93" t="s">
        <v>45</v>
      </c>
      <c r="O263" s="93"/>
      <c r="P263" s="47" t="s">
        <v>1666</v>
      </c>
      <c r="Q263" s="43" t="s">
        <v>721</v>
      </c>
      <c r="R263" s="158"/>
      <c r="S263" s="93"/>
      <c r="T263" s="64" t="s">
        <v>28</v>
      </c>
      <c r="U263" s="236"/>
      <c r="V263" s="165"/>
      <c r="W263" s="167"/>
      <c r="X263" s="165"/>
      <c r="Y263" s="165"/>
    </row>
    <row r="264" spans="1:520" ht="58.5" customHeight="1" x14ac:dyDescent="0.2">
      <c r="B264" s="94">
        <v>2</v>
      </c>
      <c r="C264" s="94">
        <v>8</v>
      </c>
      <c r="D264" s="93" t="s">
        <v>1549</v>
      </c>
      <c r="E264" s="118" t="s">
        <v>4299</v>
      </c>
      <c r="F264" s="205" t="s">
        <v>1444</v>
      </c>
      <c r="G264" s="206" t="s">
        <v>1667</v>
      </c>
      <c r="H264" s="118" t="s">
        <v>861</v>
      </c>
      <c r="I264" s="158" t="s">
        <v>1668</v>
      </c>
      <c r="J264" s="93" t="s">
        <v>1669</v>
      </c>
      <c r="K264" s="158" t="s">
        <v>1670</v>
      </c>
      <c r="L264" s="158" t="s">
        <v>1671</v>
      </c>
      <c r="M264" s="93" t="s">
        <v>607</v>
      </c>
      <c r="N264" s="93" t="s">
        <v>45</v>
      </c>
      <c r="O264" s="93" t="s">
        <v>608</v>
      </c>
      <c r="P264" s="47" t="s">
        <v>1672</v>
      </c>
      <c r="Q264" s="43" t="s">
        <v>721</v>
      </c>
      <c r="R264" s="158" t="s">
        <v>1673</v>
      </c>
      <c r="S264" s="93" t="s">
        <v>664</v>
      </c>
      <c r="T264" s="64">
        <v>0</v>
      </c>
      <c r="U264" s="235">
        <f>+T264/T265</f>
        <v>0</v>
      </c>
      <c r="V264" s="165">
        <v>0</v>
      </c>
      <c r="W264" s="167" t="s">
        <v>614</v>
      </c>
      <c r="X264" s="165" t="s">
        <v>1664</v>
      </c>
      <c r="Y264" s="165" t="s">
        <v>1674</v>
      </c>
    </row>
    <row r="265" spans="1:520" ht="63" customHeight="1" x14ac:dyDescent="0.2">
      <c r="B265" s="95">
        <v>2</v>
      </c>
      <c r="C265" s="95">
        <v>8</v>
      </c>
      <c r="D265" s="93" t="s">
        <v>1549</v>
      </c>
      <c r="E265" s="119" t="s">
        <v>4299</v>
      </c>
      <c r="F265" s="205" t="s">
        <v>1444</v>
      </c>
      <c r="G265" s="206"/>
      <c r="H265" s="119"/>
      <c r="I265" s="158" t="s">
        <v>1573</v>
      </c>
      <c r="J265" s="93" t="s">
        <v>1669</v>
      </c>
      <c r="K265" s="158" t="s">
        <v>1670</v>
      </c>
      <c r="L265" s="158"/>
      <c r="M265" s="93"/>
      <c r="N265" s="93" t="s">
        <v>45</v>
      </c>
      <c r="O265" s="93"/>
      <c r="P265" s="47" t="s">
        <v>1675</v>
      </c>
      <c r="Q265" s="43" t="s">
        <v>721</v>
      </c>
      <c r="R265" s="158"/>
      <c r="S265" s="93"/>
      <c r="T265" s="64">
        <v>3</v>
      </c>
      <c r="U265" s="235"/>
      <c r="V265" s="165"/>
      <c r="W265" s="167"/>
      <c r="X265" s="165"/>
      <c r="Y265" s="165"/>
    </row>
    <row r="266" spans="1:520" ht="58.5" customHeight="1" x14ac:dyDescent="0.2">
      <c r="B266" s="94">
        <v>2</v>
      </c>
      <c r="C266" s="94">
        <v>8</v>
      </c>
      <c r="D266" s="93" t="s">
        <v>1549</v>
      </c>
      <c r="E266" s="118" t="s">
        <v>4299</v>
      </c>
      <c r="F266" s="205" t="s">
        <v>1444</v>
      </c>
      <c r="G266" s="206" t="s">
        <v>1597</v>
      </c>
      <c r="H266" s="118" t="s">
        <v>861</v>
      </c>
      <c r="I266" s="158" t="s">
        <v>1676</v>
      </c>
      <c r="J266" s="93" t="s">
        <v>1677</v>
      </c>
      <c r="K266" s="158" t="s">
        <v>1678</v>
      </c>
      <c r="L266" s="158" t="s">
        <v>1679</v>
      </c>
      <c r="M266" s="93" t="s">
        <v>607</v>
      </c>
      <c r="N266" s="93" t="s">
        <v>45</v>
      </c>
      <c r="O266" s="93" t="s">
        <v>608</v>
      </c>
      <c r="P266" s="47" t="s">
        <v>1680</v>
      </c>
      <c r="Q266" s="43" t="s">
        <v>1681</v>
      </c>
      <c r="R266" s="158" t="s">
        <v>1682</v>
      </c>
      <c r="S266" s="93" t="s">
        <v>612</v>
      </c>
      <c r="T266" s="64">
        <v>40</v>
      </c>
      <c r="U266" s="235">
        <f>+T266/T267</f>
        <v>0.29629629629629628</v>
      </c>
      <c r="V266" s="165">
        <v>0</v>
      </c>
      <c r="W266" s="167" t="s">
        <v>614</v>
      </c>
      <c r="X266" s="165" t="s">
        <v>1664</v>
      </c>
      <c r="Y266" s="165" t="s">
        <v>1674</v>
      </c>
    </row>
    <row r="267" spans="1:520" ht="63" customHeight="1" x14ac:dyDescent="0.2">
      <c r="B267" s="95">
        <v>2</v>
      </c>
      <c r="C267" s="95">
        <v>8</v>
      </c>
      <c r="D267" s="93" t="s">
        <v>1549</v>
      </c>
      <c r="E267" s="119" t="s">
        <v>4299</v>
      </c>
      <c r="F267" s="205" t="s">
        <v>1444</v>
      </c>
      <c r="G267" s="206"/>
      <c r="H267" s="119"/>
      <c r="I267" s="158" t="s">
        <v>1573</v>
      </c>
      <c r="J267" s="93" t="s">
        <v>1669</v>
      </c>
      <c r="K267" s="158" t="s">
        <v>1670</v>
      </c>
      <c r="L267" s="158"/>
      <c r="M267" s="93"/>
      <c r="N267" s="93" t="s">
        <v>45</v>
      </c>
      <c r="O267" s="93"/>
      <c r="P267" s="47" t="s">
        <v>1683</v>
      </c>
      <c r="Q267" s="43" t="s">
        <v>1681</v>
      </c>
      <c r="R267" s="158"/>
      <c r="S267" s="93"/>
      <c r="T267" s="64">
        <v>135</v>
      </c>
      <c r="U267" s="235"/>
      <c r="V267" s="165"/>
      <c r="W267" s="167"/>
      <c r="X267" s="165"/>
      <c r="Y267" s="165"/>
    </row>
    <row r="268" spans="1:520" s="10" customFormat="1" ht="88.5" customHeight="1" x14ac:dyDescent="0.2">
      <c r="A268" s="26"/>
      <c r="B268" s="94">
        <v>2</v>
      </c>
      <c r="C268" s="94">
        <v>8</v>
      </c>
      <c r="D268" s="93" t="s">
        <v>4446</v>
      </c>
      <c r="E268" s="118" t="s">
        <v>4300</v>
      </c>
      <c r="F268" s="52" t="s">
        <v>1444</v>
      </c>
      <c r="G268" s="53"/>
      <c r="H268" s="47" t="s">
        <v>861</v>
      </c>
      <c r="I268" s="87"/>
      <c r="J268" s="87"/>
      <c r="K268" s="130" t="s">
        <v>4391</v>
      </c>
      <c r="L268" s="128" t="s">
        <v>471</v>
      </c>
      <c r="M268" s="87" t="s">
        <v>4429</v>
      </c>
      <c r="N268" s="107" t="s">
        <v>45</v>
      </c>
      <c r="O268" s="147" t="s">
        <v>964</v>
      </c>
      <c r="P268" s="47" t="s">
        <v>473</v>
      </c>
      <c r="Q268" s="161" t="s">
        <v>474</v>
      </c>
      <c r="R268" s="128" t="s">
        <v>472</v>
      </c>
      <c r="S268" s="145" t="s">
        <v>664</v>
      </c>
      <c r="T268" s="28">
        <v>157</v>
      </c>
      <c r="U268" s="233" t="s">
        <v>28</v>
      </c>
      <c r="V268" s="165" t="s">
        <v>65</v>
      </c>
      <c r="W268" s="167" t="s">
        <v>614</v>
      </c>
      <c r="X268" s="48"/>
      <c r="Y268" s="49"/>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2"/>
      <c r="FK268" s="22"/>
      <c r="FL268" s="22"/>
      <c r="FM268" s="22"/>
      <c r="FN268" s="22"/>
      <c r="FO268" s="22"/>
      <c r="FP268" s="22"/>
      <c r="FQ268" s="22"/>
      <c r="FR268" s="22"/>
      <c r="FS268" s="22"/>
      <c r="FT268" s="22"/>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2"/>
      <c r="GR268" s="22"/>
      <c r="GS268" s="22"/>
      <c r="GT268" s="22"/>
      <c r="GU268" s="22"/>
      <c r="GV268" s="22"/>
      <c r="GW268" s="22"/>
      <c r="GX268" s="22"/>
      <c r="GY268" s="22"/>
      <c r="GZ268" s="22"/>
      <c r="HA268" s="22"/>
      <c r="HB268" s="22"/>
      <c r="HC268" s="22"/>
      <c r="HD268" s="22"/>
      <c r="HE268" s="22"/>
      <c r="HF268" s="22"/>
      <c r="HG268" s="22"/>
      <c r="HH268" s="22"/>
      <c r="HI268" s="22"/>
      <c r="HJ268" s="22"/>
      <c r="HK268" s="22"/>
      <c r="HL268" s="22"/>
      <c r="HM268" s="22"/>
      <c r="HN268" s="22"/>
      <c r="HO268" s="22"/>
      <c r="HP268" s="22"/>
      <c r="HQ268" s="22"/>
      <c r="HR268" s="22"/>
      <c r="HS268" s="22"/>
      <c r="HT268" s="22"/>
      <c r="HU268" s="22"/>
      <c r="HV268" s="22"/>
      <c r="HW268" s="22"/>
      <c r="HX268" s="22"/>
      <c r="HY268" s="22"/>
      <c r="HZ268" s="22"/>
      <c r="IA268" s="22"/>
      <c r="IB268" s="22"/>
      <c r="IC268" s="22"/>
      <c r="ID268" s="22"/>
      <c r="IE268" s="22"/>
      <c r="IF268" s="22"/>
      <c r="IG268" s="22"/>
      <c r="IH268" s="22"/>
      <c r="II268" s="22"/>
      <c r="IJ268" s="22"/>
      <c r="IK268" s="22"/>
      <c r="IL268" s="22"/>
      <c r="IM268" s="22"/>
      <c r="IN268" s="22"/>
      <c r="IO268" s="22"/>
      <c r="IP268" s="22"/>
      <c r="IQ268" s="22"/>
      <c r="IR268" s="22"/>
      <c r="IS268" s="22"/>
      <c r="IT268" s="22"/>
      <c r="IU268" s="22"/>
      <c r="IV268" s="22"/>
      <c r="IW268" s="22"/>
      <c r="IX268" s="22"/>
      <c r="IY268" s="22"/>
      <c r="IZ268" s="22"/>
      <c r="JA268" s="22"/>
      <c r="JB268" s="22"/>
      <c r="JC268" s="22"/>
      <c r="JD268" s="22"/>
      <c r="JE268" s="22"/>
      <c r="JF268" s="22"/>
      <c r="JG268" s="22"/>
      <c r="JH268" s="22"/>
      <c r="JI268" s="22"/>
      <c r="JJ268" s="22"/>
      <c r="JK268" s="22"/>
      <c r="JL268" s="22"/>
      <c r="JM268" s="22"/>
      <c r="JN268" s="22"/>
      <c r="JO268" s="22"/>
      <c r="JP268" s="22"/>
      <c r="JQ268" s="22"/>
      <c r="JR268" s="22"/>
      <c r="JS268" s="22"/>
      <c r="JT268" s="22"/>
      <c r="JU268" s="22"/>
      <c r="JV268" s="22"/>
      <c r="JW268" s="22"/>
      <c r="JX268" s="22"/>
      <c r="JY268" s="22"/>
      <c r="JZ268" s="22"/>
      <c r="KA268" s="22"/>
      <c r="KB268" s="22"/>
      <c r="KC268" s="22"/>
      <c r="KD268" s="22"/>
      <c r="KE268" s="22"/>
      <c r="KF268" s="22"/>
      <c r="KG268" s="22"/>
      <c r="KH268" s="22"/>
      <c r="KI268" s="22"/>
      <c r="KJ268" s="22"/>
      <c r="KK268" s="22"/>
      <c r="KL268" s="22"/>
      <c r="KM268" s="22"/>
      <c r="KN268" s="22"/>
      <c r="KO268" s="22"/>
      <c r="KP268" s="22"/>
      <c r="KQ268" s="22"/>
      <c r="KR268" s="22"/>
      <c r="KS268" s="22"/>
      <c r="KT268" s="22"/>
      <c r="KU268" s="22"/>
      <c r="KV268" s="22"/>
      <c r="KW268" s="22"/>
      <c r="KX268" s="22"/>
      <c r="KY268" s="22"/>
      <c r="KZ268" s="22"/>
      <c r="LA268" s="22"/>
      <c r="LB268" s="22"/>
      <c r="LC268" s="22"/>
      <c r="LD268" s="22"/>
      <c r="LE268" s="22"/>
      <c r="LF268" s="22"/>
      <c r="LG268" s="22"/>
      <c r="LH268" s="22"/>
      <c r="LI268" s="22"/>
      <c r="LJ268" s="22"/>
      <c r="LK268" s="22"/>
      <c r="LL268" s="22"/>
      <c r="LM268" s="22"/>
      <c r="LN268" s="22"/>
      <c r="LO268" s="22"/>
      <c r="LP268" s="22"/>
      <c r="LQ268" s="22"/>
      <c r="LR268" s="22"/>
      <c r="LS268" s="22"/>
      <c r="LT268" s="22"/>
      <c r="LU268" s="22"/>
      <c r="LV268" s="22"/>
      <c r="LW268" s="22"/>
      <c r="LX268" s="22"/>
      <c r="LY268" s="22"/>
      <c r="LZ268" s="22"/>
      <c r="MA268" s="22"/>
      <c r="MB268" s="22"/>
      <c r="MC268" s="22"/>
      <c r="MD268" s="22"/>
      <c r="ME268" s="22"/>
      <c r="MF268" s="22"/>
      <c r="MG268" s="22"/>
      <c r="MH268" s="22"/>
      <c r="MI268" s="22"/>
      <c r="MJ268" s="22"/>
      <c r="MK268" s="22"/>
      <c r="ML268" s="22"/>
      <c r="MM268" s="22"/>
      <c r="MN268" s="22"/>
      <c r="MO268" s="22"/>
      <c r="MP268" s="22"/>
      <c r="MQ268" s="22"/>
      <c r="MR268" s="22"/>
      <c r="MS268" s="22"/>
      <c r="MT268" s="22"/>
      <c r="MU268" s="22"/>
      <c r="MV268" s="22"/>
      <c r="MW268" s="22"/>
      <c r="MX268" s="22"/>
      <c r="MY268" s="22"/>
      <c r="MZ268" s="22"/>
      <c r="NA268" s="22"/>
      <c r="NB268" s="22"/>
      <c r="NC268" s="22"/>
      <c r="ND268" s="22"/>
      <c r="NE268" s="22"/>
      <c r="NF268" s="22"/>
      <c r="NG268" s="22"/>
      <c r="NH268" s="22"/>
      <c r="NI268" s="22"/>
      <c r="NJ268" s="22"/>
      <c r="NK268" s="22"/>
      <c r="NL268" s="22"/>
      <c r="NM268" s="22"/>
      <c r="NN268" s="22"/>
      <c r="NO268" s="22"/>
      <c r="NP268" s="22"/>
      <c r="NQ268" s="22"/>
      <c r="NR268" s="22"/>
      <c r="NS268" s="22"/>
      <c r="NT268" s="22"/>
      <c r="NU268" s="22"/>
      <c r="NV268" s="22"/>
      <c r="NW268" s="22"/>
      <c r="NX268" s="22"/>
      <c r="NY268" s="22"/>
      <c r="NZ268" s="22"/>
      <c r="OA268" s="22"/>
      <c r="OB268" s="22"/>
      <c r="OC268" s="22"/>
      <c r="OD268" s="22"/>
      <c r="OE268" s="22"/>
      <c r="OF268" s="22"/>
      <c r="OG268" s="22"/>
      <c r="OH268" s="22"/>
      <c r="OI268" s="22"/>
      <c r="OJ268" s="22"/>
      <c r="OK268" s="22"/>
      <c r="OL268" s="22"/>
      <c r="OM268" s="22"/>
      <c r="ON268" s="22"/>
      <c r="OO268" s="22"/>
      <c r="OP268" s="22"/>
      <c r="OQ268" s="22"/>
      <c r="OR268" s="22"/>
      <c r="OS268" s="22"/>
      <c r="OT268" s="22"/>
      <c r="OU268" s="22"/>
      <c r="OV268" s="22"/>
      <c r="OW268" s="22"/>
      <c r="OX268" s="22"/>
      <c r="OY268" s="22"/>
      <c r="OZ268" s="22"/>
      <c r="PA268" s="22"/>
      <c r="PB268" s="22"/>
      <c r="PC268" s="22"/>
      <c r="PD268" s="22"/>
      <c r="PE268" s="22"/>
      <c r="PF268" s="22"/>
      <c r="PG268" s="22"/>
      <c r="PH268" s="22"/>
      <c r="PI268" s="22"/>
      <c r="PJ268" s="22"/>
      <c r="PK268" s="22"/>
      <c r="PL268" s="22"/>
      <c r="PM268" s="22"/>
      <c r="PN268" s="22"/>
      <c r="PO268" s="22"/>
      <c r="PP268" s="22"/>
      <c r="PQ268" s="22"/>
      <c r="PR268" s="22"/>
      <c r="PS268" s="22"/>
      <c r="PT268" s="22"/>
      <c r="PU268" s="22"/>
      <c r="PV268" s="22"/>
      <c r="PW268" s="22"/>
      <c r="PX268" s="22"/>
      <c r="PY268" s="22"/>
      <c r="PZ268" s="22"/>
      <c r="QA268" s="22"/>
      <c r="QB268" s="22"/>
      <c r="QC268" s="22"/>
      <c r="QD268" s="22"/>
      <c r="QE268" s="22"/>
      <c r="QF268" s="22"/>
      <c r="QG268" s="22"/>
      <c r="QH268" s="22"/>
      <c r="QI268" s="22"/>
      <c r="QJ268" s="22"/>
      <c r="QK268" s="22"/>
      <c r="QL268" s="22"/>
      <c r="QM268" s="22"/>
      <c r="QN268" s="22"/>
      <c r="QO268" s="22"/>
      <c r="QP268" s="22"/>
      <c r="QQ268" s="22"/>
      <c r="QR268" s="22"/>
      <c r="QS268" s="22"/>
      <c r="QT268" s="22"/>
      <c r="QU268" s="22"/>
      <c r="QV268" s="22"/>
      <c r="QW268" s="22"/>
      <c r="QX268" s="22"/>
      <c r="QY268" s="22"/>
      <c r="QZ268" s="22"/>
      <c r="RA268" s="22"/>
      <c r="RB268" s="22"/>
      <c r="RC268" s="22"/>
      <c r="RD268" s="22"/>
      <c r="RE268" s="22"/>
      <c r="RF268" s="22"/>
      <c r="RG268" s="22"/>
      <c r="RH268" s="22"/>
      <c r="RI268" s="22"/>
      <c r="RJ268" s="22"/>
      <c r="RK268" s="22"/>
      <c r="RL268" s="22"/>
      <c r="RM268" s="22"/>
      <c r="RN268" s="22"/>
      <c r="RO268" s="22"/>
      <c r="RP268" s="22"/>
      <c r="RQ268" s="22"/>
      <c r="RR268" s="22"/>
      <c r="RS268" s="22"/>
      <c r="RT268" s="22"/>
      <c r="RU268" s="22"/>
      <c r="RV268" s="22"/>
      <c r="RW268" s="22"/>
      <c r="RX268" s="22"/>
      <c r="RY268" s="22"/>
      <c r="RZ268" s="22"/>
      <c r="SA268" s="22"/>
      <c r="SB268" s="22"/>
      <c r="SC268" s="22"/>
      <c r="SD268" s="22"/>
      <c r="SE268" s="22"/>
      <c r="SF268" s="22"/>
      <c r="SG268" s="22"/>
      <c r="SH268" s="22"/>
      <c r="SI268" s="22"/>
      <c r="SJ268" s="22"/>
      <c r="SK268" s="22"/>
      <c r="SL268" s="22"/>
      <c r="SM268" s="22"/>
      <c r="SN268" s="22"/>
      <c r="SO268" s="22"/>
      <c r="SP268" s="22"/>
      <c r="SQ268" s="22"/>
      <c r="SR268" s="22"/>
      <c r="SS268" s="22"/>
      <c r="ST268" s="22"/>
      <c r="SU268" s="22"/>
      <c r="SV268" s="22"/>
      <c r="SW268" s="22"/>
      <c r="SX268" s="22"/>
      <c r="SY268" s="22"/>
      <c r="SZ268" s="22"/>
    </row>
    <row r="269" spans="1:520" s="10" customFormat="1" ht="88.5" customHeight="1" x14ac:dyDescent="0.2">
      <c r="A269" s="26"/>
      <c r="B269" s="95">
        <v>2</v>
      </c>
      <c r="C269" s="95">
        <v>8</v>
      </c>
      <c r="D269" s="93" t="s">
        <v>470</v>
      </c>
      <c r="E269" s="119" t="s">
        <v>4300</v>
      </c>
      <c r="F269" s="52" t="s">
        <v>1444</v>
      </c>
      <c r="G269" s="53"/>
      <c r="H269" s="47" t="s">
        <v>861</v>
      </c>
      <c r="I269" s="89"/>
      <c r="J269" s="89"/>
      <c r="K269" s="131"/>
      <c r="L269" s="129"/>
      <c r="M269" s="89"/>
      <c r="N269" s="109"/>
      <c r="O269" s="148"/>
      <c r="P269" s="47" t="s">
        <v>475</v>
      </c>
      <c r="Q269" s="162"/>
      <c r="R269" s="129"/>
      <c r="S269" s="146"/>
      <c r="T269" s="28" t="s">
        <v>28</v>
      </c>
      <c r="U269" s="234"/>
      <c r="V269" s="165" t="s">
        <v>65</v>
      </c>
      <c r="W269" s="167" t="s">
        <v>614</v>
      </c>
      <c r="X269" s="48"/>
      <c r="Y269" s="49"/>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2"/>
      <c r="FK269" s="22"/>
      <c r="FL269" s="22"/>
      <c r="FM269" s="22"/>
      <c r="FN269" s="22"/>
      <c r="FO269" s="22"/>
      <c r="FP269" s="22"/>
      <c r="FQ269" s="22"/>
      <c r="FR269" s="22"/>
      <c r="FS269" s="22"/>
      <c r="FT269" s="22"/>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2"/>
      <c r="GR269" s="22"/>
      <c r="GS269" s="22"/>
      <c r="GT269" s="22"/>
      <c r="GU269" s="22"/>
      <c r="GV269" s="22"/>
      <c r="GW269" s="22"/>
      <c r="GX269" s="22"/>
      <c r="GY269" s="22"/>
      <c r="GZ269" s="22"/>
      <c r="HA269" s="22"/>
      <c r="HB269" s="22"/>
      <c r="HC269" s="22"/>
      <c r="HD269" s="22"/>
      <c r="HE269" s="22"/>
      <c r="HF269" s="22"/>
      <c r="HG269" s="22"/>
      <c r="HH269" s="22"/>
      <c r="HI269" s="22"/>
      <c r="HJ269" s="22"/>
      <c r="HK269" s="22"/>
      <c r="HL269" s="22"/>
      <c r="HM269" s="22"/>
      <c r="HN269" s="22"/>
      <c r="HO269" s="22"/>
      <c r="HP269" s="22"/>
      <c r="HQ269" s="22"/>
      <c r="HR269" s="22"/>
      <c r="HS269" s="22"/>
      <c r="HT269" s="22"/>
      <c r="HU269" s="22"/>
      <c r="HV269" s="22"/>
      <c r="HW269" s="22"/>
      <c r="HX269" s="22"/>
      <c r="HY269" s="22"/>
      <c r="HZ269" s="22"/>
      <c r="IA269" s="22"/>
      <c r="IB269" s="22"/>
      <c r="IC269" s="22"/>
      <c r="ID269" s="22"/>
      <c r="IE269" s="22"/>
      <c r="IF269" s="22"/>
      <c r="IG269" s="22"/>
      <c r="IH269" s="22"/>
      <c r="II269" s="22"/>
      <c r="IJ269" s="22"/>
      <c r="IK269" s="22"/>
      <c r="IL269" s="22"/>
      <c r="IM269" s="22"/>
      <c r="IN269" s="22"/>
      <c r="IO269" s="22"/>
      <c r="IP269" s="22"/>
      <c r="IQ269" s="22"/>
      <c r="IR269" s="22"/>
      <c r="IS269" s="22"/>
      <c r="IT269" s="22"/>
      <c r="IU269" s="22"/>
      <c r="IV269" s="22"/>
      <c r="IW269" s="22"/>
      <c r="IX269" s="22"/>
      <c r="IY269" s="22"/>
      <c r="IZ269" s="22"/>
      <c r="JA269" s="22"/>
      <c r="JB269" s="22"/>
      <c r="JC269" s="22"/>
      <c r="JD269" s="22"/>
      <c r="JE269" s="22"/>
      <c r="JF269" s="22"/>
      <c r="JG269" s="22"/>
      <c r="JH269" s="22"/>
      <c r="JI269" s="22"/>
      <c r="JJ269" s="22"/>
      <c r="JK269" s="22"/>
      <c r="JL269" s="22"/>
      <c r="JM269" s="22"/>
      <c r="JN269" s="22"/>
      <c r="JO269" s="22"/>
      <c r="JP269" s="22"/>
      <c r="JQ269" s="22"/>
      <c r="JR269" s="22"/>
      <c r="JS269" s="22"/>
      <c r="JT269" s="22"/>
      <c r="JU269" s="22"/>
      <c r="JV269" s="22"/>
      <c r="JW269" s="22"/>
      <c r="JX269" s="22"/>
      <c r="JY269" s="22"/>
      <c r="JZ269" s="22"/>
      <c r="KA269" s="22"/>
      <c r="KB269" s="22"/>
      <c r="KC269" s="22"/>
      <c r="KD269" s="22"/>
      <c r="KE269" s="22"/>
      <c r="KF269" s="22"/>
      <c r="KG269" s="22"/>
      <c r="KH269" s="22"/>
      <c r="KI269" s="22"/>
      <c r="KJ269" s="22"/>
      <c r="KK269" s="22"/>
      <c r="KL269" s="22"/>
      <c r="KM269" s="22"/>
      <c r="KN269" s="22"/>
      <c r="KO269" s="22"/>
      <c r="KP269" s="22"/>
      <c r="KQ269" s="22"/>
      <c r="KR269" s="22"/>
      <c r="KS269" s="22"/>
      <c r="KT269" s="22"/>
      <c r="KU269" s="22"/>
      <c r="KV269" s="22"/>
      <c r="KW269" s="22"/>
      <c r="KX269" s="22"/>
      <c r="KY269" s="22"/>
      <c r="KZ269" s="22"/>
      <c r="LA269" s="22"/>
      <c r="LB269" s="22"/>
      <c r="LC269" s="22"/>
      <c r="LD269" s="22"/>
      <c r="LE269" s="22"/>
      <c r="LF269" s="22"/>
      <c r="LG269" s="22"/>
      <c r="LH269" s="22"/>
      <c r="LI269" s="22"/>
      <c r="LJ269" s="22"/>
      <c r="LK269" s="22"/>
      <c r="LL269" s="22"/>
      <c r="LM269" s="22"/>
      <c r="LN269" s="22"/>
      <c r="LO269" s="22"/>
      <c r="LP269" s="22"/>
      <c r="LQ269" s="22"/>
      <c r="LR269" s="22"/>
      <c r="LS269" s="22"/>
      <c r="LT269" s="22"/>
      <c r="LU269" s="22"/>
      <c r="LV269" s="22"/>
      <c r="LW269" s="22"/>
      <c r="LX269" s="22"/>
      <c r="LY269" s="22"/>
      <c r="LZ269" s="22"/>
      <c r="MA269" s="22"/>
      <c r="MB269" s="22"/>
      <c r="MC269" s="22"/>
      <c r="MD269" s="22"/>
      <c r="ME269" s="22"/>
      <c r="MF269" s="22"/>
      <c r="MG269" s="22"/>
      <c r="MH269" s="22"/>
      <c r="MI269" s="22"/>
      <c r="MJ269" s="22"/>
      <c r="MK269" s="22"/>
      <c r="ML269" s="22"/>
      <c r="MM269" s="22"/>
      <c r="MN269" s="22"/>
      <c r="MO269" s="22"/>
      <c r="MP269" s="22"/>
      <c r="MQ269" s="22"/>
      <c r="MR269" s="22"/>
      <c r="MS269" s="22"/>
      <c r="MT269" s="22"/>
      <c r="MU269" s="22"/>
      <c r="MV269" s="22"/>
      <c r="MW269" s="22"/>
      <c r="MX269" s="22"/>
      <c r="MY269" s="22"/>
      <c r="MZ269" s="22"/>
      <c r="NA269" s="22"/>
      <c r="NB269" s="22"/>
      <c r="NC269" s="22"/>
      <c r="ND269" s="22"/>
      <c r="NE269" s="22"/>
      <c r="NF269" s="22"/>
      <c r="NG269" s="22"/>
      <c r="NH269" s="22"/>
      <c r="NI269" s="22"/>
      <c r="NJ269" s="22"/>
      <c r="NK269" s="22"/>
      <c r="NL269" s="22"/>
      <c r="NM269" s="22"/>
      <c r="NN269" s="22"/>
      <c r="NO269" s="22"/>
      <c r="NP269" s="22"/>
      <c r="NQ269" s="22"/>
      <c r="NR269" s="22"/>
      <c r="NS269" s="22"/>
      <c r="NT269" s="22"/>
      <c r="NU269" s="22"/>
      <c r="NV269" s="22"/>
      <c r="NW269" s="22"/>
      <c r="NX269" s="22"/>
      <c r="NY269" s="22"/>
      <c r="NZ269" s="22"/>
      <c r="OA269" s="22"/>
      <c r="OB269" s="22"/>
      <c r="OC269" s="22"/>
      <c r="OD269" s="22"/>
      <c r="OE269" s="22"/>
      <c r="OF269" s="22"/>
      <c r="OG269" s="22"/>
      <c r="OH269" s="22"/>
      <c r="OI269" s="22"/>
      <c r="OJ269" s="22"/>
      <c r="OK269" s="22"/>
      <c r="OL269" s="22"/>
      <c r="OM269" s="22"/>
      <c r="ON269" s="22"/>
      <c r="OO269" s="22"/>
      <c r="OP269" s="22"/>
      <c r="OQ269" s="22"/>
      <c r="OR269" s="22"/>
      <c r="OS269" s="22"/>
      <c r="OT269" s="22"/>
      <c r="OU269" s="22"/>
      <c r="OV269" s="22"/>
      <c r="OW269" s="22"/>
      <c r="OX269" s="22"/>
      <c r="OY269" s="22"/>
      <c r="OZ269" s="22"/>
      <c r="PA269" s="22"/>
      <c r="PB269" s="22"/>
      <c r="PC269" s="22"/>
      <c r="PD269" s="22"/>
      <c r="PE269" s="22"/>
      <c r="PF269" s="22"/>
      <c r="PG269" s="22"/>
      <c r="PH269" s="22"/>
      <c r="PI269" s="22"/>
      <c r="PJ269" s="22"/>
      <c r="PK269" s="22"/>
      <c r="PL269" s="22"/>
      <c r="PM269" s="22"/>
      <c r="PN269" s="22"/>
      <c r="PO269" s="22"/>
      <c r="PP269" s="22"/>
      <c r="PQ269" s="22"/>
      <c r="PR269" s="22"/>
      <c r="PS269" s="22"/>
      <c r="PT269" s="22"/>
      <c r="PU269" s="22"/>
      <c r="PV269" s="22"/>
      <c r="PW269" s="22"/>
      <c r="PX269" s="22"/>
      <c r="PY269" s="22"/>
      <c r="PZ269" s="22"/>
      <c r="QA269" s="22"/>
      <c r="QB269" s="22"/>
      <c r="QC269" s="22"/>
      <c r="QD269" s="22"/>
      <c r="QE269" s="22"/>
      <c r="QF269" s="22"/>
      <c r="QG269" s="22"/>
      <c r="QH269" s="22"/>
      <c r="QI269" s="22"/>
      <c r="QJ269" s="22"/>
      <c r="QK269" s="22"/>
      <c r="QL269" s="22"/>
      <c r="QM269" s="22"/>
      <c r="QN269" s="22"/>
      <c r="QO269" s="22"/>
      <c r="QP269" s="22"/>
      <c r="QQ269" s="22"/>
      <c r="QR269" s="22"/>
      <c r="QS269" s="22"/>
      <c r="QT269" s="22"/>
      <c r="QU269" s="22"/>
      <c r="QV269" s="22"/>
      <c r="QW269" s="22"/>
      <c r="QX269" s="22"/>
      <c r="QY269" s="22"/>
      <c r="QZ269" s="22"/>
      <c r="RA269" s="22"/>
      <c r="RB269" s="22"/>
      <c r="RC269" s="22"/>
      <c r="RD269" s="22"/>
      <c r="RE269" s="22"/>
      <c r="RF269" s="22"/>
      <c r="RG269" s="22"/>
      <c r="RH269" s="22"/>
      <c r="RI269" s="22"/>
      <c r="RJ269" s="22"/>
      <c r="RK269" s="22"/>
      <c r="RL269" s="22"/>
      <c r="RM269" s="22"/>
      <c r="RN269" s="22"/>
      <c r="RO269" s="22"/>
      <c r="RP269" s="22"/>
      <c r="RQ269" s="22"/>
      <c r="RR269" s="22"/>
      <c r="RS269" s="22"/>
      <c r="RT269" s="22"/>
      <c r="RU269" s="22"/>
      <c r="RV269" s="22"/>
      <c r="RW269" s="22"/>
      <c r="RX269" s="22"/>
      <c r="RY269" s="22"/>
      <c r="RZ269" s="22"/>
      <c r="SA269" s="22"/>
      <c r="SB269" s="22"/>
      <c r="SC269" s="22"/>
      <c r="SD269" s="22"/>
      <c r="SE269" s="22"/>
      <c r="SF269" s="22"/>
      <c r="SG269" s="22"/>
      <c r="SH269" s="22"/>
      <c r="SI269" s="22"/>
      <c r="SJ269" s="22"/>
      <c r="SK269" s="22"/>
      <c r="SL269" s="22"/>
      <c r="SM269" s="22"/>
      <c r="SN269" s="22"/>
      <c r="SO269" s="22"/>
      <c r="SP269" s="22"/>
      <c r="SQ269" s="22"/>
      <c r="SR269" s="22"/>
      <c r="SS269" s="22"/>
      <c r="ST269" s="22"/>
      <c r="SU269" s="22"/>
      <c r="SV269" s="22"/>
      <c r="SW269" s="22"/>
      <c r="SX269" s="22"/>
      <c r="SY269" s="22"/>
      <c r="SZ269" s="22"/>
    </row>
    <row r="270" spans="1:520" s="10" customFormat="1" ht="95.25" customHeight="1" x14ac:dyDescent="0.2">
      <c r="A270" s="26"/>
      <c r="B270" s="94">
        <v>2</v>
      </c>
      <c r="C270" s="94">
        <v>8</v>
      </c>
      <c r="D270" s="93" t="s">
        <v>4446</v>
      </c>
      <c r="E270" s="118" t="s">
        <v>4300</v>
      </c>
      <c r="F270" s="52" t="s">
        <v>1444</v>
      </c>
      <c r="G270" s="53"/>
      <c r="H270" s="47" t="s">
        <v>861</v>
      </c>
      <c r="I270" s="87"/>
      <c r="J270" s="87"/>
      <c r="K270" s="130" t="s">
        <v>4392</v>
      </c>
      <c r="L270" s="128" t="s">
        <v>476</v>
      </c>
      <c r="M270" s="53" t="s">
        <v>4429</v>
      </c>
      <c r="N270" s="51" t="s">
        <v>45</v>
      </c>
      <c r="O270" s="57" t="s">
        <v>608</v>
      </c>
      <c r="P270" s="8" t="s">
        <v>478</v>
      </c>
      <c r="Q270" s="161" t="s">
        <v>479</v>
      </c>
      <c r="R270" s="128" t="s">
        <v>477</v>
      </c>
      <c r="S270" s="145" t="s">
        <v>664</v>
      </c>
      <c r="T270" s="28">
        <v>86904</v>
      </c>
      <c r="U270" s="233">
        <f>((T270-T271)/T271)</f>
        <v>-0.22841846383322531</v>
      </c>
      <c r="V270" s="165" t="s">
        <v>65</v>
      </c>
      <c r="W270" s="167" t="s">
        <v>614</v>
      </c>
      <c r="X270" s="48"/>
      <c r="Y270" s="49"/>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2"/>
      <c r="FK270" s="22"/>
      <c r="FL270" s="22"/>
      <c r="FM270" s="22"/>
      <c r="FN270" s="22"/>
      <c r="FO270" s="22"/>
      <c r="FP270" s="22"/>
      <c r="FQ270" s="22"/>
      <c r="FR270" s="22"/>
      <c r="FS270" s="22"/>
      <c r="FT270" s="22"/>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2"/>
      <c r="GR270" s="22"/>
      <c r="GS270" s="22"/>
      <c r="GT270" s="22"/>
      <c r="GU270" s="22"/>
      <c r="GV270" s="22"/>
      <c r="GW270" s="22"/>
      <c r="GX270" s="22"/>
      <c r="GY270" s="22"/>
      <c r="GZ270" s="22"/>
      <c r="HA270" s="22"/>
      <c r="HB270" s="22"/>
      <c r="HC270" s="22"/>
      <c r="HD270" s="22"/>
      <c r="HE270" s="22"/>
      <c r="HF270" s="22"/>
      <c r="HG270" s="22"/>
      <c r="HH270" s="22"/>
      <c r="HI270" s="22"/>
      <c r="HJ270" s="22"/>
      <c r="HK270" s="22"/>
      <c r="HL270" s="22"/>
      <c r="HM270" s="22"/>
      <c r="HN270" s="22"/>
      <c r="HO270" s="22"/>
      <c r="HP270" s="22"/>
      <c r="HQ270" s="22"/>
      <c r="HR270" s="22"/>
      <c r="HS270" s="22"/>
      <c r="HT270" s="22"/>
      <c r="HU270" s="22"/>
      <c r="HV270" s="22"/>
      <c r="HW270" s="22"/>
      <c r="HX270" s="22"/>
      <c r="HY270" s="22"/>
      <c r="HZ270" s="22"/>
      <c r="IA270" s="22"/>
      <c r="IB270" s="22"/>
      <c r="IC270" s="22"/>
      <c r="ID270" s="22"/>
      <c r="IE270" s="22"/>
      <c r="IF270" s="22"/>
      <c r="IG270" s="22"/>
      <c r="IH270" s="22"/>
      <c r="II270" s="22"/>
      <c r="IJ270" s="22"/>
      <c r="IK270" s="22"/>
      <c r="IL270" s="22"/>
      <c r="IM270" s="22"/>
      <c r="IN270" s="22"/>
      <c r="IO270" s="22"/>
      <c r="IP270" s="22"/>
      <c r="IQ270" s="22"/>
      <c r="IR270" s="22"/>
      <c r="IS270" s="22"/>
      <c r="IT270" s="22"/>
      <c r="IU270" s="22"/>
      <c r="IV270" s="22"/>
      <c r="IW270" s="22"/>
      <c r="IX270" s="22"/>
      <c r="IY270" s="22"/>
      <c r="IZ270" s="22"/>
      <c r="JA270" s="22"/>
      <c r="JB270" s="22"/>
      <c r="JC270" s="22"/>
      <c r="JD270" s="22"/>
      <c r="JE270" s="22"/>
      <c r="JF270" s="22"/>
      <c r="JG270" s="22"/>
      <c r="JH270" s="22"/>
      <c r="JI270" s="22"/>
      <c r="JJ270" s="22"/>
      <c r="JK270" s="22"/>
      <c r="JL270" s="22"/>
      <c r="JM270" s="22"/>
      <c r="JN270" s="22"/>
      <c r="JO270" s="22"/>
      <c r="JP270" s="22"/>
      <c r="JQ270" s="22"/>
      <c r="JR270" s="22"/>
      <c r="JS270" s="22"/>
      <c r="JT270" s="22"/>
      <c r="JU270" s="22"/>
      <c r="JV270" s="22"/>
      <c r="JW270" s="22"/>
      <c r="JX270" s="22"/>
      <c r="JY270" s="22"/>
      <c r="JZ270" s="22"/>
      <c r="KA270" s="22"/>
      <c r="KB270" s="22"/>
      <c r="KC270" s="22"/>
      <c r="KD270" s="22"/>
      <c r="KE270" s="22"/>
      <c r="KF270" s="22"/>
      <c r="KG270" s="22"/>
      <c r="KH270" s="22"/>
      <c r="KI270" s="22"/>
      <c r="KJ270" s="22"/>
      <c r="KK270" s="22"/>
      <c r="KL270" s="22"/>
      <c r="KM270" s="22"/>
      <c r="KN270" s="22"/>
      <c r="KO270" s="22"/>
      <c r="KP270" s="22"/>
      <c r="KQ270" s="22"/>
      <c r="KR270" s="22"/>
      <c r="KS270" s="22"/>
      <c r="KT270" s="22"/>
      <c r="KU270" s="22"/>
      <c r="KV270" s="22"/>
      <c r="KW270" s="22"/>
      <c r="KX270" s="22"/>
      <c r="KY270" s="22"/>
      <c r="KZ270" s="22"/>
      <c r="LA270" s="22"/>
      <c r="LB270" s="22"/>
      <c r="LC270" s="22"/>
      <c r="LD270" s="22"/>
      <c r="LE270" s="22"/>
      <c r="LF270" s="22"/>
      <c r="LG270" s="22"/>
      <c r="LH270" s="22"/>
      <c r="LI270" s="22"/>
      <c r="LJ270" s="22"/>
      <c r="LK270" s="22"/>
      <c r="LL270" s="22"/>
      <c r="LM270" s="22"/>
      <c r="LN270" s="22"/>
      <c r="LO270" s="22"/>
      <c r="LP270" s="22"/>
      <c r="LQ270" s="22"/>
      <c r="LR270" s="22"/>
      <c r="LS270" s="22"/>
      <c r="LT270" s="22"/>
      <c r="LU270" s="22"/>
      <c r="LV270" s="22"/>
      <c r="LW270" s="22"/>
      <c r="LX270" s="22"/>
      <c r="LY270" s="22"/>
      <c r="LZ270" s="22"/>
      <c r="MA270" s="22"/>
      <c r="MB270" s="22"/>
      <c r="MC270" s="22"/>
      <c r="MD270" s="22"/>
      <c r="ME270" s="22"/>
      <c r="MF270" s="22"/>
      <c r="MG270" s="22"/>
      <c r="MH270" s="22"/>
      <c r="MI270" s="22"/>
      <c r="MJ270" s="22"/>
      <c r="MK270" s="22"/>
      <c r="ML270" s="22"/>
      <c r="MM270" s="22"/>
      <c r="MN270" s="22"/>
      <c r="MO270" s="22"/>
      <c r="MP270" s="22"/>
      <c r="MQ270" s="22"/>
      <c r="MR270" s="22"/>
      <c r="MS270" s="22"/>
      <c r="MT270" s="22"/>
      <c r="MU270" s="22"/>
      <c r="MV270" s="22"/>
      <c r="MW270" s="22"/>
      <c r="MX270" s="22"/>
      <c r="MY270" s="22"/>
      <c r="MZ270" s="22"/>
      <c r="NA270" s="22"/>
      <c r="NB270" s="22"/>
      <c r="NC270" s="22"/>
      <c r="ND270" s="22"/>
      <c r="NE270" s="22"/>
      <c r="NF270" s="22"/>
      <c r="NG270" s="22"/>
      <c r="NH270" s="22"/>
      <c r="NI270" s="22"/>
      <c r="NJ270" s="22"/>
      <c r="NK270" s="22"/>
      <c r="NL270" s="22"/>
      <c r="NM270" s="22"/>
      <c r="NN270" s="22"/>
      <c r="NO270" s="22"/>
      <c r="NP270" s="22"/>
      <c r="NQ270" s="22"/>
      <c r="NR270" s="22"/>
      <c r="NS270" s="22"/>
      <c r="NT270" s="22"/>
      <c r="NU270" s="22"/>
      <c r="NV270" s="22"/>
      <c r="NW270" s="22"/>
      <c r="NX270" s="22"/>
      <c r="NY270" s="22"/>
      <c r="NZ270" s="22"/>
      <c r="OA270" s="22"/>
      <c r="OB270" s="22"/>
      <c r="OC270" s="22"/>
      <c r="OD270" s="22"/>
      <c r="OE270" s="22"/>
      <c r="OF270" s="22"/>
      <c r="OG270" s="22"/>
      <c r="OH270" s="22"/>
      <c r="OI270" s="22"/>
      <c r="OJ270" s="22"/>
      <c r="OK270" s="22"/>
      <c r="OL270" s="22"/>
      <c r="OM270" s="22"/>
      <c r="ON270" s="22"/>
      <c r="OO270" s="22"/>
      <c r="OP270" s="22"/>
      <c r="OQ270" s="22"/>
      <c r="OR270" s="22"/>
      <c r="OS270" s="22"/>
      <c r="OT270" s="22"/>
      <c r="OU270" s="22"/>
      <c r="OV270" s="22"/>
      <c r="OW270" s="22"/>
      <c r="OX270" s="22"/>
      <c r="OY270" s="22"/>
      <c r="OZ270" s="22"/>
      <c r="PA270" s="22"/>
      <c r="PB270" s="22"/>
      <c r="PC270" s="22"/>
      <c r="PD270" s="22"/>
      <c r="PE270" s="22"/>
      <c r="PF270" s="22"/>
      <c r="PG270" s="22"/>
      <c r="PH270" s="22"/>
      <c r="PI270" s="22"/>
      <c r="PJ270" s="22"/>
      <c r="PK270" s="22"/>
      <c r="PL270" s="22"/>
      <c r="PM270" s="22"/>
      <c r="PN270" s="22"/>
      <c r="PO270" s="22"/>
      <c r="PP270" s="22"/>
      <c r="PQ270" s="22"/>
      <c r="PR270" s="22"/>
      <c r="PS270" s="22"/>
      <c r="PT270" s="22"/>
      <c r="PU270" s="22"/>
      <c r="PV270" s="22"/>
      <c r="PW270" s="22"/>
      <c r="PX270" s="22"/>
      <c r="PY270" s="22"/>
      <c r="PZ270" s="22"/>
      <c r="QA270" s="22"/>
      <c r="QB270" s="22"/>
      <c r="QC270" s="22"/>
      <c r="QD270" s="22"/>
      <c r="QE270" s="22"/>
      <c r="QF270" s="22"/>
      <c r="QG270" s="22"/>
      <c r="QH270" s="22"/>
      <c r="QI270" s="22"/>
      <c r="QJ270" s="22"/>
      <c r="QK270" s="22"/>
      <c r="QL270" s="22"/>
      <c r="QM270" s="22"/>
      <c r="QN270" s="22"/>
      <c r="QO270" s="22"/>
      <c r="QP270" s="22"/>
      <c r="QQ270" s="22"/>
      <c r="QR270" s="22"/>
      <c r="QS270" s="22"/>
      <c r="QT270" s="22"/>
      <c r="QU270" s="22"/>
      <c r="QV270" s="22"/>
      <c r="QW270" s="22"/>
      <c r="QX270" s="22"/>
      <c r="QY270" s="22"/>
      <c r="QZ270" s="22"/>
      <c r="RA270" s="22"/>
      <c r="RB270" s="22"/>
      <c r="RC270" s="22"/>
      <c r="RD270" s="22"/>
      <c r="RE270" s="22"/>
      <c r="RF270" s="22"/>
      <c r="RG270" s="22"/>
      <c r="RH270" s="22"/>
      <c r="RI270" s="22"/>
      <c r="RJ270" s="22"/>
      <c r="RK270" s="22"/>
      <c r="RL270" s="22"/>
      <c r="RM270" s="22"/>
      <c r="RN270" s="22"/>
      <c r="RO270" s="22"/>
      <c r="RP270" s="22"/>
      <c r="RQ270" s="22"/>
      <c r="RR270" s="22"/>
      <c r="RS270" s="22"/>
      <c r="RT270" s="22"/>
      <c r="RU270" s="22"/>
      <c r="RV270" s="22"/>
      <c r="RW270" s="22"/>
      <c r="RX270" s="22"/>
      <c r="RY270" s="22"/>
      <c r="RZ270" s="22"/>
      <c r="SA270" s="22"/>
      <c r="SB270" s="22"/>
      <c r="SC270" s="22"/>
      <c r="SD270" s="22"/>
      <c r="SE270" s="22"/>
      <c r="SF270" s="22"/>
      <c r="SG270" s="22"/>
      <c r="SH270" s="22"/>
      <c r="SI270" s="22"/>
      <c r="SJ270" s="22"/>
      <c r="SK270" s="22"/>
      <c r="SL270" s="22"/>
      <c r="SM270" s="22"/>
      <c r="SN270" s="22"/>
      <c r="SO270" s="22"/>
      <c r="SP270" s="22"/>
      <c r="SQ270" s="22"/>
      <c r="SR270" s="22"/>
      <c r="SS270" s="22"/>
      <c r="ST270" s="22"/>
      <c r="SU270" s="22"/>
      <c r="SV270" s="22"/>
      <c r="SW270" s="22"/>
      <c r="SX270" s="22"/>
      <c r="SY270" s="22"/>
      <c r="SZ270" s="22"/>
    </row>
    <row r="271" spans="1:520" s="10" customFormat="1" ht="95.25" customHeight="1" x14ac:dyDescent="0.2">
      <c r="A271" s="26"/>
      <c r="B271" s="95">
        <v>2</v>
      </c>
      <c r="C271" s="95">
        <v>8</v>
      </c>
      <c r="D271" s="93" t="s">
        <v>470</v>
      </c>
      <c r="E271" s="119" t="s">
        <v>4300</v>
      </c>
      <c r="F271" s="52" t="s">
        <v>1444</v>
      </c>
      <c r="G271" s="53"/>
      <c r="H271" s="47" t="s">
        <v>861</v>
      </c>
      <c r="I271" s="89"/>
      <c r="J271" s="89"/>
      <c r="K271" s="131"/>
      <c r="L271" s="129"/>
      <c r="M271" s="53"/>
      <c r="N271" s="51" t="s">
        <v>45</v>
      </c>
      <c r="O271" s="57" t="s">
        <v>608</v>
      </c>
      <c r="P271" s="8" t="s">
        <v>480</v>
      </c>
      <c r="Q271" s="162"/>
      <c r="R271" s="129"/>
      <c r="S271" s="146"/>
      <c r="T271" s="28">
        <v>112631</v>
      </c>
      <c r="U271" s="234"/>
      <c r="V271" s="165" t="s">
        <v>65</v>
      </c>
      <c r="W271" s="167" t="s">
        <v>614</v>
      </c>
      <c r="X271" s="48"/>
      <c r="Y271" s="49"/>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c r="EE271" s="22"/>
      <c r="EF271" s="22"/>
      <c r="EG271" s="22"/>
      <c r="EH271" s="22"/>
      <c r="EI271" s="22"/>
      <c r="EJ271" s="22"/>
      <c r="EK271" s="22"/>
      <c r="EL271" s="22"/>
      <c r="EM271" s="22"/>
      <c r="EN271" s="22"/>
      <c r="EO271" s="22"/>
      <c r="EP271" s="22"/>
      <c r="EQ271" s="22"/>
      <c r="ER271" s="22"/>
      <c r="ES271" s="22"/>
      <c r="ET271" s="22"/>
      <c r="EU271" s="22"/>
      <c r="EV271" s="22"/>
      <c r="EW271" s="22"/>
      <c r="EX271" s="22"/>
      <c r="EY271" s="22"/>
      <c r="EZ271" s="22"/>
      <c r="FA271" s="22"/>
      <c r="FB271" s="22"/>
      <c r="FC271" s="22"/>
      <c r="FD271" s="22"/>
      <c r="FE271" s="22"/>
      <c r="FF271" s="22"/>
      <c r="FG271" s="22"/>
      <c r="FH271" s="22"/>
      <c r="FI271" s="22"/>
      <c r="FJ271" s="22"/>
      <c r="FK271" s="22"/>
      <c r="FL271" s="22"/>
      <c r="FM271" s="22"/>
      <c r="FN271" s="22"/>
      <c r="FO271" s="22"/>
      <c r="FP271" s="22"/>
      <c r="FQ271" s="22"/>
      <c r="FR271" s="22"/>
      <c r="FS271" s="22"/>
      <c r="FT271" s="22"/>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2"/>
      <c r="GR271" s="22"/>
      <c r="GS271" s="22"/>
      <c r="GT271" s="22"/>
      <c r="GU271" s="22"/>
      <c r="GV271" s="22"/>
      <c r="GW271" s="22"/>
      <c r="GX271" s="22"/>
      <c r="GY271" s="22"/>
      <c r="GZ271" s="22"/>
      <c r="HA271" s="22"/>
      <c r="HB271" s="22"/>
      <c r="HC271" s="22"/>
      <c r="HD271" s="22"/>
      <c r="HE271" s="22"/>
      <c r="HF271" s="22"/>
      <c r="HG271" s="22"/>
      <c r="HH271" s="22"/>
      <c r="HI271" s="22"/>
      <c r="HJ271" s="22"/>
      <c r="HK271" s="22"/>
      <c r="HL271" s="22"/>
      <c r="HM271" s="22"/>
      <c r="HN271" s="22"/>
      <c r="HO271" s="22"/>
      <c r="HP271" s="22"/>
      <c r="HQ271" s="22"/>
      <c r="HR271" s="22"/>
      <c r="HS271" s="22"/>
      <c r="HT271" s="22"/>
      <c r="HU271" s="22"/>
      <c r="HV271" s="22"/>
      <c r="HW271" s="22"/>
      <c r="HX271" s="22"/>
      <c r="HY271" s="22"/>
      <c r="HZ271" s="22"/>
      <c r="IA271" s="22"/>
      <c r="IB271" s="22"/>
      <c r="IC271" s="22"/>
      <c r="ID271" s="22"/>
      <c r="IE271" s="22"/>
      <c r="IF271" s="22"/>
      <c r="IG271" s="22"/>
      <c r="IH271" s="22"/>
      <c r="II271" s="22"/>
      <c r="IJ271" s="22"/>
      <c r="IK271" s="22"/>
      <c r="IL271" s="22"/>
      <c r="IM271" s="22"/>
      <c r="IN271" s="22"/>
      <c r="IO271" s="22"/>
      <c r="IP271" s="22"/>
      <c r="IQ271" s="22"/>
      <c r="IR271" s="22"/>
      <c r="IS271" s="22"/>
      <c r="IT271" s="22"/>
      <c r="IU271" s="22"/>
      <c r="IV271" s="22"/>
      <c r="IW271" s="22"/>
      <c r="IX271" s="22"/>
      <c r="IY271" s="22"/>
      <c r="IZ271" s="22"/>
      <c r="JA271" s="22"/>
      <c r="JB271" s="22"/>
      <c r="JC271" s="22"/>
      <c r="JD271" s="22"/>
      <c r="JE271" s="22"/>
      <c r="JF271" s="22"/>
      <c r="JG271" s="22"/>
      <c r="JH271" s="22"/>
      <c r="JI271" s="22"/>
      <c r="JJ271" s="22"/>
      <c r="JK271" s="22"/>
      <c r="JL271" s="22"/>
      <c r="JM271" s="22"/>
      <c r="JN271" s="22"/>
      <c r="JO271" s="22"/>
      <c r="JP271" s="22"/>
      <c r="JQ271" s="22"/>
      <c r="JR271" s="22"/>
      <c r="JS271" s="22"/>
      <c r="JT271" s="22"/>
      <c r="JU271" s="22"/>
      <c r="JV271" s="22"/>
      <c r="JW271" s="22"/>
      <c r="JX271" s="22"/>
      <c r="JY271" s="22"/>
      <c r="JZ271" s="22"/>
      <c r="KA271" s="22"/>
      <c r="KB271" s="22"/>
      <c r="KC271" s="22"/>
      <c r="KD271" s="22"/>
      <c r="KE271" s="22"/>
      <c r="KF271" s="22"/>
      <c r="KG271" s="22"/>
      <c r="KH271" s="22"/>
      <c r="KI271" s="22"/>
      <c r="KJ271" s="22"/>
      <c r="KK271" s="22"/>
      <c r="KL271" s="22"/>
      <c r="KM271" s="22"/>
      <c r="KN271" s="22"/>
      <c r="KO271" s="22"/>
      <c r="KP271" s="22"/>
      <c r="KQ271" s="22"/>
      <c r="KR271" s="22"/>
      <c r="KS271" s="22"/>
      <c r="KT271" s="22"/>
      <c r="KU271" s="22"/>
      <c r="KV271" s="22"/>
      <c r="KW271" s="22"/>
      <c r="KX271" s="22"/>
      <c r="KY271" s="22"/>
      <c r="KZ271" s="22"/>
      <c r="LA271" s="22"/>
      <c r="LB271" s="22"/>
      <c r="LC271" s="22"/>
      <c r="LD271" s="22"/>
      <c r="LE271" s="22"/>
      <c r="LF271" s="22"/>
      <c r="LG271" s="22"/>
      <c r="LH271" s="22"/>
      <c r="LI271" s="22"/>
      <c r="LJ271" s="22"/>
      <c r="LK271" s="22"/>
      <c r="LL271" s="22"/>
      <c r="LM271" s="22"/>
      <c r="LN271" s="22"/>
      <c r="LO271" s="22"/>
      <c r="LP271" s="22"/>
      <c r="LQ271" s="22"/>
      <c r="LR271" s="22"/>
      <c r="LS271" s="22"/>
      <c r="LT271" s="22"/>
      <c r="LU271" s="22"/>
      <c r="LV271" s="22"/>
      <c r="LW271" s="22"/>
      <c r="LX271" s="22"/>
      <c r="LY271" s="22"/>
      <c r="LZ271" s="22"/>
      <c r="MA271" s="22"/>
      <c r="MB271" s="22"/>
      <c r="MC271" s="22"/>
      <c r="MD271" s="22"/>
      <c r="ME271" s="22"/>
      <c r="MF271" s="22"/>
      <c r="MG271" s="22"/>
      <c r="MH271" s="22"/>
      <c r="MI271" s="22"/>
      <c r="MJ271" s="22"/>
      <c r="MK271" s="22"/>
      <c r="ML271" s="22"/>
      <c r="MM271" s="22"/>
      <c r="MN271" s="22"/>
      <c r="MO271" s="22"/>
      <c r="MP271" s="22"/>
      <c r="MQ271" s="22"/>
      <c r="MR271" s="22"/>
      <c r="MS271" s="22"/>
      <c r="MT271" s="22"/>
      <c r="MU271" s="22"/>
      <c r="MV271" s="22"/>
      <c r="MW271" s="22"/>
      <c r="MX271" s="22"/>
      <c r="MY271" s="22"/>
      <c r="MZ271" s="22"/>
      <c r="NA271" s="22"/>
      <c r="NB271" s="22"/>
      <c r="NC271" s="22"/>
      <c r="ND271" s="22"/>
      <c r="NE271" s="22"/>
      <c r="NF271" s="22"/>
      <c r="NG271" s="22"/>
      <c r="NH271" s="22"/>
      <c r="NI271" s="22"/>
      <c r="NJ271" s="22"/>
      <c r="NK271" s="22"/>
      <c r="NL271" s="22"/>
      <c r="NM271" s="22"/>
      <c r="NN271" s="22"/>
      <c r="NO271" s="22"/>
      <c r="NP271" s="22"/>
      <c r="NQ271" s="22"/>
      <c r="NR271" s="22"/>
      <c r="NS271" s="22"/>
      <c r="NT271" s="22"/>
      <c r="NU271" s="22"/>
      <c r="NV271" s="22"/>
      <c r="NW271" s="22"/>
      <c r="NX271" s="22"/>
      <c r="NY271" s="22"/>
      <c r="NZ271" s="22"/>
      <c r="OA271" s="22"/>
      <c r="OB271" s="22"/>
      <c r="OC271" s="22"/>
      <c r="OD271" s="22"/>
      <c r="OE271" s="22"/>
      <c r="OF271" s="22"/>
      <c r="OG271" s="22"/>
      <c r="OH271" s="22"/>
      <c r="OI271" s="22"/>
      <c r="OJ271" s="22"/>
      <c r="OK271" s="22"/>
      <c r="OL271" s="22"/>
      <c r="OM271" s="22"/>
      <c r="ON271" s="22"/>
      <c r="OO271" s="22"/>
      <c r="OP271" s="22"/>
      <c r="OQ271" s="22"/>
      <c r="OR271" s="22"/>
      <c r="OS271" s="22"/>
      <c r="OT271" s="22"/>
      <c r="OU271" s="22"/>
      <c r="OV271" s="22"/>
      <c r="OW271" s="22"/>
      <c r="OX271" s="22"/>
      <c r="OY271" s="22"/>
      <c r="OZ271" s="22"/>
      <c r="PA271" s="22"/>
      <c r="PB271" s="22"/>
      <c r="PC271" s="22"/>
      <c r="PD271" s="22"/>
      <c r="PE271" s="22"/>
      <c r="PF271" s="22"/>
      <c r="PG271" s="22"/>
      <c r="PH271" s="22"/>
      <c r="PI271" s="22"/>
      <c r="PJ271" s="22"/>
      <c r="PK271" s="22"/>
      <c r="PL271" s="22"/>
      <c r="PM271" s="22"/>
      <c r="PN271" s="22"/>
      <c r="PO271" s="22"/>
      <c r="PP271" s="22"/>
      <c r="PQ271" s="22"/>
      <c r="PR271" s="22"/>
      <c r="PS271" s="22"/>
      <c r="PT271" s="22"/>
      <c r="PU271" s="22"/>
      <c r="PV271" s="22"/>
      <c r="PW271" s="22"/>
      <c r="PX271" s="22"/>
      <c r="PY271" s="22"/>
      <c r="PZ271" s="22"/>
      <c r="QA271" s="22"/>
      <c r="QB271" s="22"/>
      <c r="QC271" s="22"/>
      <c r="QD271" s="22"/>
      <c r="QE271" s="22"/>
      <c r="QF271" s="22"/>
      <c r="QG271" s="22"/>
      <c r="QH271" s="22"/>
      <c r="QI271" s="22"/>
      <c r="QJ271" s="22"/>
      <c r="QK271" s="22"/>
      <c r="QL271" s="22"/>
      <c r="QM271" s="22"/>
      <c r="QN271" s="22"/>
      <c r="QO271" s="22"/>
      <c r="QP271" s="22"/>
      <c r="QQ271" s="22"/>
      <c r="QR271" s="22"/>
      <c r="QS271" s="22"/>
      <c r="QT271" s="22"/>
      <c r="QU271" s="22"/>
      <c r="QV271" s="22"/>
      <c r="QW271" s="22"/>
      <c r="QX271" s="22"/>
      <c r="QY271" s="22"/>
      <c r="QZ271" s="22"/>
      <c r="RA271" s="22"/>
      <c r="RB271" s="22"/>
      <c r="RC271" s="22"/>
      <c r="RD271" s="22"/>
      <c r="RE271" s="22"/>
      <c r="RF271" s="22"/>
      <c r="RG271" s="22"/>
      <c r="RH271" s="22"/>
      <c r="RI271" s="22"/>
      <c r="RJ271" s="22"/>
      <c r="RK271" s="22"/>
      <c r="RL271" s="22"/>
      <c r="RM271" s="22"/>
      <c r="RN271" s="22"/>
      <c r="RO271" s="22"/>
      <c r="RP271" s="22"/>
      <c r="RQ271" s="22"/>
      <c r="RR271" s="22"/>
      <c r="RS271" s="22"/>
      <c r="RT271" s="22"/>
      <c r="RU271" s="22"/>
      <c r="RV271" s="22"/>
      <c r="RW271" s="22"/>
      <c r="RX271" s="22"/>
      <c r="RY271" s="22"/>
      <c r="RZ271" s="22"/>
      <c r="SA271" s="22"/>
      <c r="SB271" s="22"/>
      <c r="SC271" s="22"/>
      <c r="SD271" s="22"/>
      <c r="SE271" s="22"/>
      <c r="SF271" s="22"/>
      <c r="SG271" s="22"/>
      <c r="SH271" s="22"/>
      <c r="SI271" s="22"/>
      <c r="SJ271" s="22"/>
      <c r="SK271" s="22"/>
      <c r="SL271" s="22"/>
      <c r="SM271" s="22"/>
      <c r="SN271" s="22"/>
      <c r="SO271" s="22"/>
      <c r="SP271" s="22"/>
      <c r="SQ271" s="22"/>
      <c r="SR271" s="22"/>
      <c r="SS271" s="22"/>
      <c r="ST271" s="22"/>
      <c r="SU271" s="22"/>
      <c r="SV271" s="22"/>
      <c r="SW271" s="22"/>
      <c r="SX271" s="22"/>
      <c r="SY271" s="22"/>
      <c r="SZ271" s="22"/>
    </row>
    <row r="272" spans="1:520" s="10" customFormat="1" ht="80.25" customHeight="1" x14ac:dyDescent="0.2">
      <c r="A272" s="26"/>
      <c r="B272" s="94">
        <v>2</v>
      </c>
      <c r="C272" s="94">
        <v>8</v>
      </c>
      <c r="D272" s="93" t="s">
        <v>4446</v>
      </c>
      <c r="E272" s="118" t="s">
        <v>4300</v>
      </c>
      <c r="F272" s="52" t="s">
        <v>1444</v>
      </c>
      <c r="G272" s="53"/>
      <c r="H272" s="47" t="s">
        <v>861</v>
      </c>
      <c r="I272" s="87"/>
      <c r="J272" s="87"/>
      <c r="K272" s="130" t="s">
        <v>4393</v>
      </c>
      <c r="L272" s="128" t="s">
        <v>481</v>
      </c>
      <c r="M272" s="87" t="s">
        <v>4429</v>
      </c>
      <c r="N272" s="107" t="s">
        <v>45</v>
      </c>
      <c r="O272" s="147" t="s">
        <v>608</v>
      </c>
      <c r="P272" s="8" t="s">
        <v>483</v>
      </c>
      <c r="Q272" s="161" t="s">
        <v>479</v>
      </c>
      <c r="R272" s="128" t="s">
        <v>482</v>
      </c>
      <c r="S272" s="145" t="s">
        <v>664</v>
      </c>
      <c r="T272" s="28">
        <v>2400</v>
      </c>
      <c r="U272" s="233">
        <f>((T272-T273)/T272)</f>
        <v>1</v>
      </c>
      <c r="V272" s="165" t="s">
        <v>65</v>
      </c>
      <c r="W272" s="167" t="s">
        <v>614</v>
      </c>
      <c r="X272" s="48"/>
      <c r="Y272" s="49"/>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c r="DL272" s="22"/>
      <c r="DM272" s="22"/>
      <c r="DN272" s="22"/>
      <c r="DO272" s="22"/>
      <c r="DP272" s="22"/>
      <c r="DQ272" s="22"/>
      <c r="DR272" s="22"/>
      <c r="DS272" s="22"/>
      <c r="DT272" s="22"/>
      <c r="DU272" s="22"/>
      <c r="DV272" s="22"/>
      <c r="DW272" s="22"/>
      <c r="DX272" s="22"/>
      <c r="DY272" s="22"/>
      <c r="DZ272" s="22"/>
      <c r="EA272" s="22"/>
      <c r="EB272" s="22"/>
      <c r="EC272" s="22"/>
      <c r="ED272" s="22"/>
      <c r="EE272" s="22"/>
      <c r="EF272" s="22"/>
      <c r="EG272" s="22"/>
      <c r="EH272" s="22"/>
      <c r="EI272" s="22"/>
      <c r="EJ272" s="22"/>
      <c r="EK272" s="22"/>
      <c r="EL272" s="22"/>
      <c r="EM272" s="22"/>
      <c r="EN272" s="22"/>
      <c r="EO272" s="22"/>
      <c r="EP272" s="22"/>
      <c r="EQ272" s="22"/>
      <c r="ER272" s="22"/>
      <c r="ES272" s="22"/>
      <c r="ET272" s="22"/>
      <c r="EU272" s="22"/>
      <c r="EV272" s="22"/>
      <c r="EW272" s="22"/>
      <c r="EX272" s="22"/>
      <c r="EY272" s="22"/>
      <c r="EZ272" s="22"/>
      <c r="FA272" s="22"/>
      <c r="FB272" s="22"/>
      <c r="FC272" s="22"/>
      <c r="FD272" s="22"/>
      <c r="FE272" s="22"/>
      <c r="FF272" s="22"/>
      <c r="FG272" s="22"/>
      <c r="FH272" s="22"/>
      <c r="FI272" s="22"/>
      <c r="FJ272" s="22"/>
      <c r="FK272" s="22"/>
      <c r="FL272" s="22"/>
      <c r="FM272" s="22"/>
      <c r="FN272" s="22"/>
      <c r="FO272" s="22"/>
      <c r="FP272" s="22"/>
      <c r="FQ272" s="22"/>
      <c r="FR272" s="22"/>
      <c r="FS272" s="22"/>
      <c r="FT272" s="22"/>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2"/>
      <c r="GR272" s="22"/>
      <c r="GS272" s="22"/>
      <c r="GT272" s="22"/>
      <c r="GU272" s="22"/>
      <c r="GV272" s="22"/>
      <c r="GW272" s="22"/>
      <c r="GX272" s="22"/>
      <c r="GY272" s="22"/>
      <c r="GZ272" s="22"/>
      <c r="HA272" s="22"/>
      <c r="HB272" s="22"/>
      <c r="HC272" s="22"/>
      <c r="HD272" s="22"/>
      <c r="HE272" s="22"/>
      <c r="HF272" s="22"/>
      <c r="HG272" s="22"/>
      <c r="HH272" s="22"/>
      <c r="HI272" s="22"/>
      <c r="HJ272" s="22"/>
      <c r="HK272" s="22"/>
      <c r="HL272" s="22"/>
      <c r="HM272" s="22"/>
      <c r="HN272" s="22"/>
      <c r="HO272" s="22"/>
      <c r="HP272" s="22"/>
      <c r="HQ272" s="22"/>
      <c r="HR272" s="22"/>
      <c r="HS272" s="22"/>
      <c r="HT272" s="22"/>
      <c r="HU272" s="22"/>
      <c r="HV272" s="22"/>
      <c r="HW272" s="22"/>
      <c r="HX272" s="22"/>
      <c r="HY272" s="22"/>
      <c r="HZ272" s="22"/>
      <c r="IA272" s="22"/>
      <c r="IB272" s="22"/>
      <c r="IC272" s="22"/>
      <c r="ID272" s="22"/>
      <c r="IE272" s="22"/>
      <c r="IF272" s="22"/>
      <c r="IG272" s="22"/>
      <c r="IH272" s="22"/>
      <c r="II272" s="22"/>
      <c r="IJ272" s="22"/>
      <c r="IK272" s="22"/>
      <c r="IL272" s="22"/>
      <c r="IM272" s="22"/>
      <c r="IN272" s="22"/>
      <c r="IO272" s="22"/>
      <c r="IP272" s="22"/>
      <c r="IQ272" s="22"/>
      <c r="IR272" s="22"/>
      <c r="IS272" s="22"/>
      <c r="IT272" s="22"/>
      <c r="IU272" s="22"/>
      <c r="IV272" s="22"/>
      <c r="IW272" s="22"/>
      <c r="IX272" s="22"/>
      <c r="IY272" s="22"/>
      <c r="IZ272" s="22"/>
      <c r="JA272" s="22"/>
      <c r="JB272" s="22"/>
      <c r="JC272" s="22"/>
      <c r="JD272" s="22"/>
      <c r="JE272" s="22"/>
      <c r="JF272" s="22"/>
      <c r="JG272" s="22"/>
      <c r="JH272" s="22"/>
      <c r="JI272" s="22"/>
      <c r="JJ272" s="22"/>
      <c r="JK272" s="22"/>
      <c r="JL272" s="22"/>
      <c r="JM272" s="22"/>
      <c r="JN272" s="22"/>
      <c r="JO272" s="22"/>
      <c r="JP272" s="22"/>
      <c r="JQ272" s="22"/>
      <c r="JR272" s="22"/>
      <c r="JS272" s="22"/>
      <c r="JT272" s="22"/>
      <c r="JU272" s="22"/>
      <c r="JV272" s="22"/>
      <c r="JW272" s="22"/>
      <c r="JX272" s="22"/>
      <c r="JY272" s="22"/>
      <c r="JZ272" s="22"/>
      <c r="KA272" s="22"/>
      <c r="KB272" s="22"/>
      <c r="KC272" s="22"/>
      <c r="KD272" s="22"/>
      <c r="KE272" s="22"/>
      <c r="KF272" s="22"/>
      <c r="KG272" s="22"/>
      <c r="KH272" s="22"/>
      <c r="KI272" s="22"/>
      <c r="KJ272" s="22"/>
      <c r="KK272" s="22"/>
      <c r="KL272" s="22"/>
      <c r="KM272" s="22"/>
      <c r="KN272" s="22"/>
      <c r="KO272" s="22"/>
      <c r="KP272" s="22"/>
      <c r="KQ272" s="22"/>
      <c r="KR272" s="22"/>
      <c r="KS272" s="22"/>
      <c r="KT272" s="22"/>
      <c r="KU272" s="22"/>
      <c r="KV272" s="22"/>
      <c r="KW272" s="22"/>
      <c r="KX272" s="22"/>
      <c r="KY272" s="22"/>
      <c r="KZ272" s="22"/>
      <c r="LA272" s="22"/>
      <c r="LB272" s="22"/>
      <c r="LC272" s="22"/>
      <c r="LD272" s="22"/>
      <c r="LE272" s="22"/>
      <c r="LF272" s="22"/>
      <c r="LG272" s="22"/>
      <c r="LH272" s="22"/>
      <c r="LI272" s="22"/>
      <c r="LJ272" s="22"/>
      <c r="LK272" s="22"/>
      <c r="LL272" s="22"/>
      <c r="LM272" s="22"/>
      <c r="LN272" s="22"/>
      <c r="LO272" s="22"/>
      <c r="LP272" s="22"/>
      <c r="LQ272" s="22"/>
      <c r="LR272" s="22"/>
      <c r="LS272" s="22"/>
      <c r="LT272" s="22"/>
      <c r="LU272" s="22"/>
      <c r="LV272" s="22"/>
      <c r="LW272" s="22"/>
      <c r="LX272" s="22"/>
      <c r="LY272" s="22"/>
      <c r="LZ272" s="22"/>
      <c r="MA272" s="22"/>
      <c r="MB272" s="22"/>
      <c r="MC272" s="22"/>
      <c r="MD272" s="22"/>
      <c r="ME272" s="22"/>
      <c r="MF272" s="22"/>
      <c r="MG272" s="22"/>
      <c r="MH272" s="22"/>
      <c r="MI272" s="22"/>
      <c r="MJ272" s="22"/>
      <c r="MK272" s="22"/>
      <c r="ML272" s="22"/>
      <c r="MM272" s="22"/>
      <c r="MN272" s="22"/>
      <c r="MO272" s="22"/>
      <c r="MP272" s="22"/>
      <c r="MQ272" s="22"/>
      <c r="MR272" s="22"/>
      <c r="MS272" s="22"/>
      <c r="MT272" s="22"/>
      <c r="MU272" s="22"/>
      <c r="MV272" s="22"/>
      <c r="MW272" s="22"/>
      <c r="MX272" s="22"/>
      <c r="MY272" s="22"/>
      <c r="MZ272" s="22"/>
      <c r="NA272" s="22"/>
      <c r="NB272" s="22"/>
      <c r="NC272" s="22"/>
      <c r="ND272" s="22"/>
      <c r="NE272" s="22"/>
      <c r="NF272" s="22"/>
      <c r="NG272" s="22"/>
      <c r="NH272" s="22"/>
      <c r="NI272" s="22"/>
      <c r="NJ272" s="22"/>
      <c r="NK272" s="22"/>
      <c r="NL272" s="22"/>
      <c r="NM272" s="22"/>
      <c r="NN272" s="22"/>
      <c r="NO272" s="22"/>
      <c r="NP272" s="22"/>
      <c r="NQ272" s="22"/>
      <c r="NR272" s="22"/>
      <c r="NS272" s="22"/>
      <c r="NT272" s="22"/>
      <c r="NU272" s="22"/>
      <c r="NV272" s="22"/>
      <c r="NW272" s="22"/>
      <c r="NX272" s="22"/>
      <c r="NY272" s="22"/>
      <c r="NZ272" s="22"/>
      <c r="OA272" s="22"/>
      <c r="OB272" s="22"/>
      <c r="OC272" s="22"/>
      <c r="OD272" s="22"/>
      <c r="OE272" s="22"/>
      <c r="OF272" s="22"/>
      <c r="OG272" s="22"/>
      <c r="OH272" s="22"/>
      <c r="OI272" s="22"/>
      <c r="OJ272" s="22"/>
      <c r="OK272" s="22"/>
      <c r="OL272" s="22"/>
      <c r="OM272" s="22"/>
      <c r="ON272" s="22"/>
      <c r="OO272" s="22"/>
      <c r="OP272" s="22"/>
      <c r="OQ272" s="22"/>
      <c r="OR272" s="22"/>
      <c r="OS272" s="22"/>
      <c r="OT272" s="22"/>
      <c r="OU272" s="22"/>
      <c r="OV272" s="22"/>
      <c r="OW272" s="22"/>
      <c r="OX272" s="22"/>
      <c r="OY272" s="22"/>
      <c r="OZ272" s="22"/>
      <c r="PA272" s="22"/>
      <c r="PB272" s="22"/>
      <c r="PC272" s="22"/>
      <c r="PD272" s="22"/>
      <c r="PE272" s="22"/>
      <c r="PF272" s="22"/>
      <c r="PG272" s="22"/>
      <c r="PH272" s="22"/>
      <c r="PI272" s="22"/>
      <c r="PJ272" s="22"/>
      <c r="PK272" s="22"/>
      <c r="PL272" s="22"/>
      <c r="PM272" s="22"/>
      <c r="PN272" s="22"/>
      <c r="PO272" s="22"/>
      <c r="PP272" s="22"/>
      <c r="PQ272" s="22"/>
      <c r="PR272" s="22"/>
      <c r="PS272" s="22"/>
      <c r="PT272" s="22"/>
      <c r="PU272" s="22"/>
      <c r="PV272" s="22"/>
      <c r="PW272" s="22"/>
      <c r="PX272" s="22"/>
      <c r="PY272" s="22"/>
      <c r="PZ272" s="22"/>
      <c r="QA272" s="22"/>
      <c r="QB272" s="22"/>
      <c r="QC272" s="22"/>
      <c r="QD272" s="22"/>
      <c r="QE272" s="22"/>
      <c r="QF272" s="22"/>
      <c r="QG272" s="22"/>
      <c r="QH272" s="22"/>
      <c r="QI272" s="22"/>
      <c r="QJ272" s="22"/>
      <c r="QK272" s="22"/>
      <c r="QL272" s="22"/>
      <c r="QM272" s="22"/>
      <c r="QN272" s="22"/>
      <c r="QO272" s="22"/>
      <c r="QP272" s="22"/>
      <c r="QQ272" s="22"/>
      <c r="QR272" s="22"/>
      <c r="QS272" s="22"/>
      <c r="QT272" s="22"/>
      <c r="QU272" s="22"/>
      <c r="QV272" s="22"/>
      <c r="QW272" s="22"/>
      <c r="QX272" s="22"/>
      <c r="QY272" s="22"/>
      <c r="QZ272" s="22"/>
      <c r="RA272" s="22"/>
      <c r="RB272" s="22"/>
      <c r="RC272" s="22"/>
      <c r="RD272" s="22"/>
      <c r="RE272" s="22"/>
      <c r="RF272" s="22"/>
      <c r="RG272" s="22"/>
      <c r="RH272" s="22"/>
      <c r="RI272" s="22"/>
      <c r="RJ272" s="22"/>
      <c r="RK272" s="22"/>
      <c r="RL272" s="22"/>
      <c r="RM272" s="22"/>
      <c r="RN272" s="22"/>
      <c r="RO272" s="22"/>
      <c r="RP272" s="22"/>
      <c r="RQ272" s="22"/>
      <c r="RR272" s="22"/>
      <c r="RS272" s="22"/>
      <c r="RT272" s="22"/>
      <c r="RU272" s="22"/>
      <c r="RV272" s="22"/>
      <c r="RW272" s="22"/>
      <c r="RX272" s="22"/>
      <c r="RY272" s="22"/>
      <c r="RZ272" s="22"/>
      <c r="SA272" s="22"/>
      <c r="SB272" s="22"/>
      <c r="SC272" s="22"/>
      <c r="SD272" s="22"/>
      <c r="SE272" s="22"/>
      <c r="SF272" s="22"/>
      <c r="SG272" s="22"/>
      <c r="SH272" s="22"/>
      <c r="SI272" s="22"/>
      <c r="SJ272" s="22"/>
      <c r="SK272" s="22"/>
      <c r="SL272" s="22"/>
      <c r="SM272" s="22"/>
      <c r="SN272" s="22"/>
      <c r="SO272" s="22"/>
      <c r="SP272" s="22"/>
      <c r="SQ272" s="22"/>
      <c r="SR272" s="22"/>
      <c r="SS272" s="22"/>
      <c r="ST272" s="22"/>
      <c r="SU272" s="22"/>
      <c r="SV272" s="22"/>
      <c r="SW272" s="22"/>
      <c r="SX272" s="22"/>
      <c r="SY272" s="22"/>
      <c r="SZ272" s="22"/>
    </row>
    <row r="273" spans="1:520" s="10" customFormat="1" ht="80.25" customHeight="1" x14ac:dyDescent="0.2">
      <c r="A273" s="26"/>
      <c r="B273" s="95">
        <v>2</v>
      </c>
      <c r="C273" s="95">
        <v>8</v>
      </c>
      <c r="D273" s="93" t="s">
        <v>470</v>
      </c>
      <c r="E273" s="119" t="s">
        <v>4300</v>
      </c>
      <c r="F273" s="52" t="s">
        <v>1444</v>
      </c>
      <c r="G273" s="53"/>
      <c r="H273" s="47" t="s">
        <v>861</v>
      </c>
      <c r="I273" s="89"/>
      <c r="J273" s="89"/>
      <c r="K273" s="131"/>
      <c r="L273" s="129"/>
      <c r="M273" s="89"/>
      <c r="N273" s="109"/>
      <c r="O273" s="148"/>
      <c r="P273" s="8" t="s">
        <v>484</v>
      </c>
      <c r="Q273" s="162"/>
      <c r="R273" s="129"/>
      <c r="S273" s="146"/>
      <c r="T273" s="28">
        <v>0</v>
      </c>
      <c r="U273" s="234"/>
      <c r="V273" s="165" t="s">
        <v>65</v>
      </c>
      <c r="W273" s="167" t="s">
        <v>614</v>
      </c>
      <c r="X273" s="48"/>
      <c r="Y273" s="49"/>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22"/>
      <c r="HM273" s="22"/>
      <c r="HN273" s="22"/>
      <c r="HO273" s="22"/>
      <c r="HP273" s="22"/>
      <c r="HQ273" s="22"/>
      <c r="HR273" s="22"/>
      <c r="HS273" s="22"/>
      <c r="HT273" s="22"/>
      <c r="HU273" s="22"/>
      <c r="HV273" s="22"/>
      <c r="HW273" s="22"/>
      <c r="HX273" s="22"/>
      <c r="HY273" s="22"/>
      <c r="HZ273" s="22"/>
      <c r="IA273" s="22"/>
      <c r="IB273" s="22"/>
      <c r="IC273" s="22"/>
      <c r="ID273" s="22"/>
      <c r="IE273" s="22"/>
      <c r="IF273" s="22"/>
      <c r="IG273" s="22"/>
      <c r="IH273" s="22"/>
      <c r="II273" s="22"/>
      <c r="IJ273" s="22"/>
      <c r="IK273" s="22"/>
      <c r="IL273" s="22"/>
      <c r="IM273" s="22"/>
      <c r="IN273" s="22"/>
      <c r="IO273" s="22"/>
      <c r="IP273" s="22"/>
      <c r="IQ273" s="22"/>
      <c r="IR273" s="22"/>
      <c r="IS273" s="22"/>
      <c r="IT273" s="22"/>
      <c r="IU273" s="22"/>
      <c r="IV273" s="22"/>
      <c r="IW273" s="22"/>
      <c r="IX273" s="22"/>
      <c r="IY273" s="22"/>
      <c r="IZ273" s="22"/>
      <c r="JA273" s="22"/>
      <c r="JB273" s="22"/>
      <c r="JC273" s="22"/>
      <c r="JD273" s="22"/>
      <c r="JE273" s="22"/>
      <c r="JF273" s="22"/>
      <c r="JG273" s="22"/>
      <c r="JH273" s="22"/>
      <c r="JI273" s="22"/>
      <c r="JJ273" s="22"/>
      <c r="JK273" s="22"/>
      <c r="JL273" s="22"/>
      <c r="JM273" s="22"/>
      <c r="JN273" s="22"/>
      <c r="JO273" s="22"/>
      <c r="JP273" s="22"/>
      <c r="JQ273" s="22"/>
      <c r="JR273" s="22"/>
      <c r="JS273" s="22"/>
      <c r="JT273" s="22"/>
      <c r="JU273" s="22"/>
      <c r="JV273" s="22"/>
      <c r="JW273" s="22"/>
      <c r="JX273" s="22"/>
      <c r="JY273" s="22"/>
      <c r="JZ273" s="22"/>
      <c r="KA273" s="22"/>
      <c r="KB273" s="22"/>
      <c r="KC273" s="22"/>
      <c r="KD273" s="22"/>
      <c r="KE273" s="22"/>
      <c r="KF273" s="22"/>
      <c r="KG273" s="22"/>
      <c r="KH273" s="22"/>
      <c r="KI273" s="22"/>
      <c r="KJ273" s="22"/>
      <c r="KK273" s="22"/>
      <c r="KL273" s="22"/>
      <c r="KM273" s="22"/>
      <c r="KN273" s="22"/>
      <c r="KO273" s="22"/>
      <c r="KP273" s="22"/>
      <c r="KQ273" s="22"/>
      <c r="KR273" s="22"/>
      <c r="KS273" s="22"/>
      <c r="KT273" s="22"/>
      <c r="KU273" s="22"/>
      <c r="KV273" s="22"/>
      <c r="KW273" s="22"/>
      <c r="KX273" s="22"/>
      <c r="KY273" s="22"/>
      <c r="KZ273" s="22"/>
      <c r="LA273" s="22"/>
      <c r="LB273" s="22"/>
      <c r="LC273" s="22"/>
      <c r="LD273" s="22"/>
      <c r="LE273" s="22"/>
      <c r="LF273" s="22"/>
      <c r="LG273" s="22"/>
      <c r="LH273" s="22"/>
      <c r="LI273" s="22"/>
      <c r="LJ273" s="22"/>
      <c r="LK273" s="22"/>
      <c r="LL273" s="22"/>
      <c r="LM273" s="22"/>
      <c r="LN273" s="22"/>
      <c r="LO273" s="22"/>
      <c r="LP273" s="22"/>
      <c r="LQ273" s="22"/>
      <c r="LR273" s="22"/>
      <c r="LS273" s="22"/>
      <c r="LT273" s="22"/>
      <c r="LU273" s="22"/>
      <c r="LV273" s="22"/>
      <c r="LW273" s="22"/>
      <c r="LX273" s="22"/>
      <c r="LY273" s="22"/>
      <c r="LZ273" s="22"/>
      <c r="MA273" s="22"/>
      <c r="MB273" s="22"/>
      <c r="MC273" s="22"/>
      <c r="MD273" s="22"/>
      <c r="ME273" s="22"/>
      <c r="MF273" s="22"/>
      <c r="MG273" s="22"/>
      <c r="MH273" s="22"/>
      <c r="MI273" s="22"/>
      <c r="MJ273" s="22"/>
      <c r="MK273" s="22"/>
      <c r="ML273" s="22"/>
      <c r="MM273" s="22"/>
      <c r="MN273" s="22"/>
      <c r="MO273" s="22"/>
      <c r="MP273" s="22"/>
      <c r="MQ273" s="22"/>
      <c r="MR273" s="22"/>
      <c r="MS273" s="22"/>
      <c r="MT273" s="22"/>
      <c r="MU273" s="22"/>
      <c r="MV273" s="22"/>
      <c r="MW273" s="22"/>
      <c r="MX273" s="22"/>
      <c r="MY273" s="22"/>
      <c r="MZ273" s="22"/>
      <c r="NA273" s="22"/>
      <c r="NB273" s="22"/>
      <c r="NC273" s="22"/>
      <c r="ND273" s="22"/>
      <c r="NE273" s="22"/>
      <c r="NF273" s="22"/>
      <c r="NG273" s="22"/>
      <c r="NH273" s="22"/>
      <c r="NI273" s="22"/>
      <c r="NJ273" s="22"/>
      <c r="NK273" s="22"/>
      <c r="NL273" s="22"/>
      <c r="NM273" s="22"/>
      <c r="NN273" s="22"/>
      <c r="NO273" s="22"/>
      <c r="NP273" s="22"/>
      <c r="NQ273" s="22"/>
      <c r="NR273" s="22"/>
      <c r="NS273" s="22"/>
      <c r="NT273" s="22"/>
      <c r="NU273" s="22"/>
      <c r="NV273" s="22"/>
      <c r="NW273" s="22"/>
      <c r="NX273" s="22"/>
      <c r="NY273" s="22"/>
      <c r="NZ273" s="22"/>
      <c r="OA273" s="22"/>
      <c r="OB273" s="22"/>
      <c r="OC273" s="22"/>
      <c r="OD273" s="22"/>
      <c r="OE273" s="22"/>
      <c r="OF273" s="22"/>
      <c r="OG273" s="22"/>
      <c r="OH273" s="22"/>
      <c r="OI273" s="22"/>
      <c r="OJ273" s="22"/>
      <c r="OK273" s="22"/>
      <c r="OL273" s="22"/>
      <c r="OM273" s="22"/>
      <c r="ON273" s="22"/>
      <c r="OO273" s="22"/>
      <c r="OP273" s="22"/>
      <c r="OQ273" s="22"/>
      <c r="OR273" s="22"/>
      <c r="OS273" s="22"/>
      <c r="OT273" s="22"/>
      <c r="OU273" s="22"/>
      <c r="OV273" s="22"/>
      <c r="OW273" s="22"/>
      <c r="OX273" s="22"/>
      <c r="OY273" s="22"/>
      <c r="OZ273" s="22"/>
      <c r="PA273" s="22"/>
      <c r="PB273" s="22"/>
      <c r="PC273" s="22"/>
      <c r="PD273" s="22"/>
      <c r="PE273" s="22"/>
      <c r="PF273" s="22"/>
      <c r="PG273" s="22"/>
      <c r="PH273" s="22"/>
      <c r="PI273" s="22"/>
      <c r="PJ273" s="22"/>
      <c r="PK273" s="22"/>
      <c r="PL273" s="22"/>
      <c r="PM273" s="22"/>
      <c r="PN273" s="22"/>
      <c r="PO273" s="22"/>
      <c r="PP273" s="22"/>
      <c r="PQ273" s="22"/>
      <c r="PR273" s="22"/>
      <c r="PS273" s="22"/>
      <c r="PT273" s="22"/>
      <c r="PU273" s="22"/>
      <c r="PV273" s="22"/>
      <c r="PW273" s="22"/>
      <c r="PX273" s="22"/>
      <c r="PY273" s="22"/>
      <c r="PZ273" s="22"/>
      <c r="QA273" s="22"/>
      <c r="QB273" s="22"/>
      <c r="QC273" s="22"/>
      <c r="QD273" s="22"/>
      <c r="QE273" s="22"/>
      <c r="QF273" s="22"/>
      <c r="QG273" s="22"/>
      <c r="QH273" s="22"/>
      <c r="QI273" s="22"/>
      <c r="QJ273" s="22"/>
      <c r="QK273" s="22"/>
      <c r="QL273" s="22"/>
      <c r="QM273" s="22"/>
      <c r="QN273" s="22"/>
      <c r="QO273" s="22"/>
      <c r="QP273" s="22"/>
      <c r="QQ273" s="22"/>
      <c r="QR273" s="22"/>
      <c r="QS273" s="22"/>
      <c r="QT273" s="22"/>
      <c r="QU273" s="22"/>
      <c r="QV273" s="22"/>
      <c r="QW273" s="22"/>
      <c r="QX273" s="22"/>
      <c r="QY273" s="22"/>
      <c r="QZ273" s="22"/>
      <c r="RA273" s="22"/>
      <c r="RB273" s="22"/>
      <c r="RC273" s="22"/>
      <c r="RD273" s="22"/>
      <c r="RE273" s="22"/>
      <c r="RF273" s="22"/>
      <c r="RG273" s="22"/>
      <c r="RH273" s="22"/>
      <c r="RI273" s="22"/>
      <c r="RJ273" s="22"/>
      <c r="RK273" s="22"/>
      <c r="RL273" s="22"/>
      <c r="RM273" s="22"/>
      <c r="RN273" s="22"/>
      <c r="RO273" s="22"/>
      <c r="RP273" s="22"/>
      <c r="RQ273" s="22"/>
      <c r="RR273" s="22"/>
      <c r="RS273" s="22"/>
      <c r="RT273" s="22"/>
      <c r="RU273" s="22"/>
      <c r="RV273" s="22"/>
      <c r="RW273" s="22"/>
      <c r="RX273" s="22"/>
      <c r="RY273" s="22"/>
      <c r="RZ273" s="22"/>
      <c r="SA273" s="22"/>
      <c r="SB273" s="22"/>
      <c r="SC273" s="22"/>
      <c r="SD273" s="22"/>
      <c r="SE273" s="22"/>
      <c r="SF273" s="22"/>
      <c r="SG273" s="22"/>
      <c r="SH273" s="22"/>
      <c r="SI273" s="22"/>
      <c r="SJ273" s="22"/>
      <c r="SK273" s="22"/>
      <c r="SL273" s="22"/>
      <c r="SM273" s="22"/>
      <c r="SN273" s="22"/>
      <c r="SO273" s="22"/>
      <c r="SP273" s="22"/>
      <c r="SQ273" s="22"/>
      <c r="SR273" s="22"/>
      <c r="SS273" s="22"/>
      <c r="ST273" s="22"/>
      <c r="SU273" s="22"/>
      <c r="SV273" s="22"/>
      <c r="SW273" s="22"/>
      <c r="SX273" s="22"/>
      <c r="SY273" s="22"/>
      <c r="SZ273" s="22"/>
    </row>
    <row r="274" spans="1:520" ht="66" customHeight="1" x14ac:dyDescent="0.2">
      <c r="B274" s="94">
        <v>2</v>
      </c>
      <c r="C274" s="94">
        <v>9</v>
      </c>
      <c r="D274" s="93" t="s">
        <v>1684</v>
      </c>
      <c r="E274" s="118" t="s">
        <v>4299</v>
      </c>
      <c r="F274" s="54" t="s">
        <v>1685</v>
      </c>
      <c r="G274" s="93" t="s">
        <v>1686</v>
      </c>
      <c r="H274" s="118" t="s">
        <v>1511</v>
      </c>
      <c r="I274" s="158" t="s">
        <v>1687</v>
      </c>
      <c r="J274" s="93" t="s">
        <v>1688</v>
      </c>
      <c r="K274" s="158" t="s">
        <v>1689</v>
      </c>
      <c r="L274" s="158" t="s">
        <v>1690</v>
      </c>
      <c r="M274" s="93" t="s">
        <v>607</v>
      </c>
      <c r="N274" s="93" t="s">
        <v>450</v>
      </c>
      <c r="O274" s="93" t="s">
        <v>608</v>
      </c>
      <c r="P274" s="47" t="s">
        <v>1691</v>
      </c>
      <c r="Q274" s="43" t="s">
        <v>450</v>
      </c>
      <c r="R274" s="158" t="s">
        <v>1692</v>
      </c>
      <c r="S274" s="93" t="s">
        <v>664</v>
      </c>
      <c r="T274" s="64">
        <v>71965</v>
      </c>
      <c r="U274" s="246">
        <f>(T274/T275)*100</f>
        <v>71.965000000000003</v>
      </c>
      <c r="V274" s="165" t="s">
        <v>1693</v>
      </c>
      <c r="W274" s="167" t="s">
        <v>637</v>
      </c>
      <c r="X274" s="165" t="s">
        <v>1694</v>
      </c>
      <c r="Y274" s="165" t="s">
        <v>1695</v>
      </c>
    </row>
    <row r="275" spans="1:520" ht="66" customHeight="1" x14ac:dyDescent="0.2">
      <c r="B275" s="95">
        <v>2</v>
      </c>
      <c r="C275" s="95">
        <v>9</v>
      </c>
      <c r="D275" s="93"/>
      <c r="E275" s="119" t="s">
        <v>4299</v>
      </c>
      <c r="F275" s="54" t="s">
        <v>1685</v>
      </c>
      <c r="G275" s="93"/>
      <c r="H275" s="119"/>
      <c r="I275" s="158"/>
      <c r="J275" s="93"/>
      <c r="K275" s="158"/>
      <c r="L275" s="158"/>
      <c r="M275" s="93"/>
      <c r="N275" s="93"/>
      <c r="O275" s="93"/>
      <c r="P275" s="47" t="s">
        <v>1696</v>
      </c>
      <c r="Q275" s="43" t="s">
        <v>450</v>
      </c>
      <c r="R275" s="158"/>
      <c r="S275" s="93"/>
      <c r="T275" s="64">
        <v>100000</v>
      </c>
      <c r="U275" s="246"/>
      <c r="V275" s="165"/>
      <c r="W275" s="167"/>
      <c r="X275" s="165"/>
      <c r="Y275" s="165"/>
    </row>
    <row r="276" spans="1:520" ht="60" customHeight="1" x14ac:dyDescent="0.2">
      <c r="B276" s="94">
        <v>2</v>
      </c>
      <c r="C276" s="94">
        <v>9</v>
      </c>
      <c r="D276" s="93" t="s">
        <v>1684</v>
      </c>
      <c r="E276" s="118" t="s">
        <v>4299</v>
      </c>
      <c r="F276" s="203" t="s">
        <v>1685</v>
      </c>
      <c r="G276" s="155" t="s">
        <v>1697</v>
      </c>
      <c r="H276" s="118" t="s">
        <v>1511</v>
      </c>
      <c r="I276" s="158" t="s">
        <v>1698</v>
      </c>
      <c r="J276" s="93" t="s">
        <v>1699</v>
      </c>
      <c r="K276" s="158" t="s">
        <v>1700</v>
      </c>
      <c r="L276" s="158" t="s">
        <v>1701</v>
      </c>
      <c r="M276" s="93" t="s">
        <v>607</v>
      </c>
      <c r="N276" s="93" t="s">
        <v>450</v>
      </c>
      <c r="O276" s="93" t="s">
        <v>608</v>
      </c>
      <c r="P276" s="47" t="s">
        <v>1702</v>
      </c>
      <c r="Q276" s="43" t="s">
        <v>450</v>
      </c>
      <c r="R276" s="158" t="s">
        <v>1703</v>
      </c>
      <c r="S276" s="93" t="s">
        <v>664</v>
      </c>
      <c r="T276" s="64">
        <v>13721</v>
      </c>
      <c r="U276" s="246">
        <f>(T276/T277)*100</f>
        <v>45.736666666666665</v>
      </c>
      <c r="V276" s="165" t="s">
        <v>1704</v>
      </c>
      <c r="W276" s="204" t="s">
        <v>637</v>
      </c>
      <c r="X276" s="165" t="s">
        <v>1705</v>
      </c>
      <c r="Y276" s="165" t="s">
        <v>1706</v>
      </c>
    </row>
    <row r="277" spans="1:520" ht="60" customHeight="1" x14ac:dyDescent="0.2">
      <c r="B277" s="95">
        <v>2</v>
      </c>
      <c r="C277" s="95">
        <v>9</v>
      </c>
      <c r="D277" s="93"/>
      <c r="E277" s="119" t="s">
        <v>4299</v>
      </c>
      <c r="F277" s="203"/>
      <c r="G277" s="155"/>
      <c r="H277" s="119"/>
      <c r="I277" s="158"/>
      <c r="J277" s="93"/>
      <c r="K277" s="158"/>
      <c r="L277" s="158"/>
      <c r="M277" s="93"/>
      <c r="N277" s="93"/>
      <c r="O277" s="93"/>
      <c r="P277" s="47" t="s">
        <v>1707</v>
      </c>
      <c r="Q277" s="43" t="s">
        <v>450</v>
      </c>
      <c r="R277" s="158"/>
      <c r="S277" s="93"/>
      <c r="T277" s="64">
        <v>30000</v>
      </c>
      <c r="U277" s="246"/>
      <c r="V277" s="165"/>
      <c r="W277" s="204"/>
      <c r="X277" s="165"/>
      <c r="Y277" s="165"/>
    </row>
    <row r="278" spans="1:520" ht="62.25" customHeight="1" x14ac:dyDescent="0.2">
      <c r="B278" s="94">
        <v>2</v>
      </c>
      <c r="C278" s="94">
        <v>9</v>
      </c>
      <c r="D278" s="93" t="s">
        <v>1684</v>
      </c>
      <c r="E278" s="118" t="s">
        <v>4299</v>
      </c>
      <c r="F278" s="203" t="s">
        <v>1685</v>
      </c>
      <c r="G278" s="155" t="s">
        <v>1708</v>
      </c>
      <c r="H278" s="118" t="s">
        <v>1511</v>
      </c>
      <c r="I278" s="158" t="s">
        <v>1709</v>
      </c>
      <c r="J278" s="93" t="s">
        <v>1710</v>
      </c>
      <c r="K278" s="158" t="s">
        <v>1711</v>
      </c>
      <c r="L278" s="158" t="s">
        <v>1712</v>
      </c>
      <c r="M278" s="93" t="s">
        <v>607</v>
      </c>
      <c r="N278" s="93" t="s">
        <v>1713</v>
      </c>
      <c r="O278" s="93" t="s">
        <v>608</v>
      </c>
      <c r="P278" s="47" t="s">
        <v>1714</v>
      </c>
      <c r="Q278" s="43" t="s">
        <v>1715</v>
      </c>
      <c r="R278" s="158" t="s">
        <v>1716</v>
      </c>
      <c r="S278" s="93" t="s">
        <v>664</v>
      </c>
      <c r="T278" s="70">
        <v>12210</v>
      </c>
      <c r="U278" s="247">
        <f>(T278/T279)*100</f>
        <v>81.399999999999991</v>
      </c>
      <c r="V278" s="165" t="s">
        <v>1717</v>
      </c>
      <c r="W278" s="204" t="s">
        <v>614</v>
      </c>
      <c r="X278" s="165" t="s">
        <v>1718</v>
      </c>
      <c r="Y278" s="165" t="s">
        <v>1719</v>
      </c>
    </row>
    <row r="279" spans="1:520" ht="62.25" customHeight="1" x14ac:dyDescent="0.2">
      <c r="B279" s="95">
        <v>2</v>
      </c>
      <c r="C279" s="95">
        <v>9</v>
      </c>
      <c r="D279" s="93"/>
      <c r="E279" s="119" t="s">
        <v>4299</v>
      </c>
      <c r="F279" s="203"/>
      <c r="G279" s="155"/>
      <c r="H279" s="119"/>
      <c r="I279" s="158"/>
      <c r="J279" s="93"/>
      <c r="K279" s="158"/>
      <c r="L279" s="158"/>
      <c r="M279" s="93"/>
      <c r="N279" s="93"/>
      <c r="O279" s="93"/>
      <c r="P279" s="47" t="s">
        <v>1720</v>
      </c>
      <c r="Q279" s="43" t="s">
        <v>1715</v>
      </c>
      <c r="R279" s="158"/>
      <c r="S279" s="93"/>
      <c r="T279" s="70">
        <v>15000</v>
      </c>
      <c r="U279" s="247"/>
      <c r="V279" s="165"/>
      <c r="W279" s="204"/>
      <c r="X279" s="165"/>
      <c r="Y279" s="165"/>
    </row>
    <row r="280" spans="1:520" ht="51" customHeight="1" x14ac:dyDescent="0.2">
      <c r="B280" s="94">
        <v>2</v>
      </c>
      <c r="C280" s="94">
        <v>9</v>
      </c>
      <c r="D280" s="93" t="s">
        <v>1684</v>
      </c>
      <c r="E280" s="118" t="s">
        <v>4299</v>
      </c>
      <c r="F280" s="135" t="s">
        <v>1685</v>
      </c>
      <c r="G280" s="93" t="s">
        <v>1721</v>
      </c>
      <c r="H280" s="118" t="s">
        <v>1511</v>
      </c>
      <c r="I280" s="158" t="s">
        <v>1722</v>
      </c>
      <c r="J280" s="93" t="s">
        <v>1723</v>
      </c>
      <c r="K280" s="158" t="s">
        <v>1724</v>
      </c>
      <c r="L280" s="158" t="s">
        <v>1725</v>
      </c>
      <c r="M280" s="93" t="s">
        <v>607</v>
      </c>
      <c r="N280" s="93" t="s">
        <v>1726</v>
      </c>
      <c r="O280" s="93" t="s">
        <v>608</v>
      </c>
      <c r="P280" s="47" t="s">
        <v>1727</v>
      </c>
      <c r="Q280" s="43" t="s">
        <v>450</v>
      </c>
      <c r="R280" s="158" t="s">
        <v>1728</v>
      </c>
      <c r="S280" s="93" t="s">
        <v>664</v>
      </c>
      <c r="T280" s="71">
        <v>3907</v>
      </c>
      <c r="U280" s="248">
        <f>+T280+T281</f>
        <v>9907</v>
      </c>
      <c r="V280" s="165" t="s">
        <v>1729</v>
      </c>
      <c r="W280" s="167" t="s">
        <v>614</v>
      </c>
      <c r="X280" s="165" t="s">
        <v>1730</v>
      </c>
      <c r="Y280" s="165" t="s">
        <v>1731</v>
      </c>
    </row>
    <row r="281" spans="1:520" ht="63.75" customHeight="1" x14ac:dyDescent="0.2">
      <c r="B281" s="95">
        <v>2</v>
      </c>
      <c r="C281" s="95">
        <v>9</v>
      </c>
      <c r="D281" s="93" t="s">
        <v>1684</v>
      </c>
      <c r="E281" s="119" t="s">
        <v>4299</v>
      </c>
      <c r="F281" s="135" t="s">
        <v>1685</v>
      </c>
      <c r="G281" s="93"/>
      <c r="H281" s="119"/>
      <c r="I281" s="158" t="s">
        <v>1732</v>
      </c>
      <c r="J281" s="93" t="s">
        <v>1723</v>
      </c>
      <c r="K281" s="158" t="s">
        <v>1724</v>
      </c>
      <c r="L281" s="158"/>
      <c r="M281" s="93"/>
      <c r="N281" s="93" t="s">
        <v>1726</v>
      </c>
      <c r="O281" s="93"/>
      <c r="P281" s="47" t="s">
        <v>1733</v>
      </c>
      <c r="Q281" s="43" t="s">
        <v>450</v>
      </c>
      <c r="R281" s="158"/>
      <c r="S281" s="93"/>
      <c r="T281" s="71">
        <v>6000</v>
      </c>
      <c r="U281" s="248"/>
      <c r="V281" s="165"/>
      <c r="W281" s="167"/>
      <c r="X281" s="165"/>
      <c r="Y281" s="165"/>
    </row>
    <row r="282" spans="1:520" ht="60.75" customHeight="1" x14ac:dyDescent="0.2">
      <c r="B282" s="94">
        <v>2</v>
      </c>
      <c r="C282" s="94">
        <v>9</v>
      </c>
      <c r="D282" s="93" t="s">
        <v>1684</v>
      </c>
      <c r="E282" s="118" t="s">
        <v>4299</v>
      </c>
      <c r="F282" s="135" t="s">
        <v>1685</v>
      </c>
      <c r="G282" s="93" t="s">
        <v>1734</v>
      </c>
      <c r="H282" s="118" t="s">
        <v>1511</v>
      </c>
      <c r="I282" s="158" t="s">
        <v>1735</v>
      </c>
      <c r="J282" s="93" t="s">
        <v>1736</v>
      </c>
      <c r="K282" s="158" t="s">
        <v>1737</v>
      </c>
      <c r="L282" s="158" t="s">
        <v>1738</v>
      </c>
      <c r="M282" s="93" t="s">
        <v>607</v>
      </c>
      <c r="N282" s="93" t="s">
        <v>45</v>
      </c>
      <c r="O282" s="93" t="s">
        <v>608</v>
      </c>
      <c r="P282" s="47" t="s">
        <v>1739</v>
      </c>
      <c r="Q282" s="43" t="s">
        <v>697</v>
      </c>
      <c r="R282" s="158" t="s">
        <v>1740</v>
      </c>
      <c r="S282" s="93" t="s">
        <v>664</v>
      </c>
      <c r="T282" s="64" t="s">
        <v>28</v>
      </c>
      <c r="U282" s="236" t="s">
        <v>28</v>
      </c>
      <c r="V282" s="165" t="s">
        <v>1741</v>
      </c>
      <c r="W282" s="167" t="s">
        <v>614</v>
      </c>
      <c r="X282" s="165" t="s">
        <v>1742</v>
      </c>
      <c r="Y282" s="165" t="s">
        <v>1743</v>
      </c>
    </row>
    <row r="283" spans="1:520" ht="60" customHeight="1" x14ac:dyDescent="0.2">
      <c r="B283" s="95">
        <v>2</v>
      </c>
      <c r="C283" s="95">
        <v>9</v>
      </c>
      <c r="D283" s="93" t="s">
        <v>1684</v>
      </c>
      <c r="E283" s="119" t="s">
        <v>4299</v>
      </c>
      <c r="F283" s="135" t="s">
        <v>1685</v>
      </c>
      <c r="G283" s="93"/>
      <c r="H283" s="119"/>
      <c r="I283" s="158" t="s">
        <v>1732</v>
      </c>
      <c r="J283" s="93" t="s">
        <v>1736</v>
      </c>
      <c r="K283" s="158" t="s">
        <v>1737</v>
      </c>
      <c r="L283" s="158"/>
      <c r="M283" s="93"/>
      <c r="N283" s="93" t="s">
        <v>45</v>
      </c>
      <c r="O283" s="93"/>
      <c r="P283" s="47" t="s">
        <v>1744</v>
      </c>
      <c r="Q283" s="43" t="s">
        <v>697</v>
      </c>
      <c r="R283" s="158"/>
      <c r="S283" s="93"/>
      <c r="T283" s="64" t="s">
        <v>28</v>
      </c>
      <c r="U283" s="236"/>
      <c r="V283" s="165"/>
      <c r="W283" s="167"/>
      <c r="X283" s="165"/>
      <c r="Y283" s="165"/>
    </row>
    <row r="284" spans="1:520" ht="63.75" customHeight="1" x14ac:dyDescent="0.2">
      <c r="B284" s="94">
        <v>2</v>
      </c>
      <c r="C284" s="94">
        <v>9</v>
      </c>
      <c r="D284" s="93" t="s">
        <v>1684</v>
      </c>
      <c r="E284" s="118" t="s">
        <v>4299</v>
      </c>
      <c r="F284" s="135" t="s">
        <v>1685</v>
      </c>
      <c r="G284" s="93" t="s">
        <v>1745</v>
      </c>
      <c r="H284" s="118" t="s">
        <v>1511</v>
      </c>
      <c r="I284" s="158" t="s">
        <v>1746</v>
      </c>
      <c r="J284" s="93" t="s">
        <v>758</v>
      </c>
      <c r="K284" s="158" t="s">
        <v>1747</v>
      </c>
      <c r="L284" s="158" t="s">
        <v>1748</v>
      </c>
      <c r="M284" s="93" t="s">
        <v>607</v>
      </c>
      <c r="N284" s="93" t="s">
        <v>1749</v>
      </c>
      <c r="O284" s="93" t="s">
        <v>608</v>
      </c>
      <c r="P284" s="47" t="s">
        <v>1750</v>
      </c>
      <c r="Q284" s="43" t="s">
        <v>1749</v>
      </c>
      <c r="R284" s="158" t="s">
        <v>1751</v>
      </c>
      <c r="S284" s="93" t="s">
        <v>664</v>
      </c>
      <c r="T284" s="71">
        <v>215</v>
      </c>
      <c r="U284" s="248">
        <f>(T284/T285)*100</f>
        <v>71.666666666666671</v>
      </c>
      <c r="V284" s="165" t="s">
        <v>1752</v>
      </c>
      <c r="W284" s="167" t="s">
        <v>614</v>
      </c>
      <c r="X284" s="165" t="s">
        <v>1753</v>
      </c>
      <c r="Y284" s="165" t="s">
        <v>1754</v>
      </c>
    </row>
    <row r="285" spans="1:520" ht="69" customHeight="1" x14ac:dyDescent="0.2">
      <c r="B285" s="95">
        <v>2</v>
      </c>
      <c r="C285" s="95">
        <v>9</v>
      </c>
      <c r="D285" s="93" t="s">
        <v>1684</v>
      </c>
      <c r="E285" s="119" t="s">
        <v>4299</v>
      </c>
      <c r="F285" s="135" t="s">
        <v>1685</v>
      </c>
      <c r="G285" s="93"/>
      <c r="H285" s="119"/>
      <c r="I285" s="158" t="s">
        <v>1732</v>
      </c>
      <c r="J285" s="93" t="s">
        <v>758</v>
      </c>
      <c r="K285" s="158" t="s">
        <v>1747</v>
      </c>
      <c r="L285" s="158"/>
      <c r="M285" s="93"/>
      <c r="N285" s="93" t="s">
        <v>1749</v>
      </c>
      <c r="O285" s="93"/>
      <c r="P285" s="47" t="s">
        <v>1755</v>
      </c>
      <c r="Q285" s="43" t="s">
        <v>1749</v>
      </c>
      <c r="R285" s="158"/>
      <c r="S285" s="93"/>
      <c r="T285" s="71">
        <v>300</v>
      </c>
      <c r="U285" s="248"/>
      <c r="V285" s="165"/>
      <c r="W285" s="167"/>
      <c r="X285" s="165"/>
      <c r="Y285" s="165"/>
    </row>
    <row r="286" spans="1:520" ht="69" customHeight="1" x14ac:dyDescent="0.2">
      <c r="B286" s="94">
        <v>2</v>
      </c>
      <c r="C286" s="94">
        <v>9</v>
      </c>
      <c r="D286" s="93" t="s">
        <v>1684</v>
      </c>
      <c r="E286" s="118" t="s">
        <v>4299</v>
      </c>
      <c r="F286" s="135" t="s">
        <v>1685</v>
      </c>
      <c r="G286" s="93" t="s">
        <v>1756</v>
      </c>
      <c r="H286" s="118" t="s">
        <v>1511</v>
      </c>
      <c r="I286" s="158" t="s">
        <v>1757</v>
      </c>
      <c r="J286" s="93" t="s">
        <v>758</v>
      </c>
      <c r="K286" s="158" t="s">
        <v>1758</v>
      </c>
      <c r="L286" s="66"/>
      <c r="M286" s="93" t="s">
        <v>607</v>
      </c>
      <c r="N286" s="93" t="s">
        <v>45</v>
      </c>
      <c r="O286" s="93" t="s">
        <v>608</v>
      </c>
      <c r="P286" s="47" t="s">
        <v>1759</v>
      </c>
      <c r="Q286" s="43" t="s">
        <v>1760</v>
      </c>
      <c r="R286" s="158" t="s">
        <v>1761</v>
      </c>
      <c r="S286" s="93" t="s">
        <v>664</v>
      </c>
      <c r="T286" s="71" t="s">
        <v>28</v>
      </c>
      <c r="U286" s="248" t="s">
        <v>28</v>
      </c>
      <c r="V286" s="165">
        <v>112</v>
      </c>
      <c r="W286" s="167" t="s">
        <v>614</v>
      </c>
      <c r="X286" s="165"/>
      <c r="Y286" s="165"/>
    </row>
    <row r="287" spans="1:520" ht="69" customHeight="1" x14ac:dyDescent="0.2">
      <c r="B287" s="95">
        <v>2</v>
      </c>
      <c r="C287" s="95">
        <v>9</v>
      </c>
      <c r="D287" s="93" t="s">
        <v>1684</v>
      </c>
      <c r="E287" s="119" t="s">
        <v>4299</v>
      </c>
      <c r="F287" s="135" t="s">
        <v>1685</v>
      </c>
      <c r="G287" s="93"/>
      <c r="H287" s="119"/>
      <c r="I287" s="158"/>
      <c r="J287" s="93" t="s">
        <v>758</v>
      </c>
      <c r="K287" s="158"/>
      <c r="L287" s="47"/>
      <c r="M287" s="93"/>
      <c r="N287" s="93" t="s">
        <v>1749</v>
      </c>
      <c r="O287" s="93"/>
      <c r="P287" s="47" t="s">
        <v>1759</v>
      </c>
      <c r="Q287" s="43" t="s">
        <v>463</v>
      </c>
      <c r="R287" s="158"/>
      <c r="S287" s="93"/>
      <c r="T287" s="71" t="s">
        <v>28</v>
      </c>
      <c r="U287" s="248"/>
      <c r="V287" s="165"/>
      <c r="W287" s="167"/>
      <c r="X287" s="165"/>
      <c r="Y287" s="165"/>
    </row>
    <row r="288" spans="1:520" ht="45.75" customHeight="1" x14ac:dyDescent="0.2">
      <c r="B288" s="94">
        <v>2</v>
      </c>
      <c r="C288" s="94">
        <v>9</v>
      </c>
      <c r="D288" s="94" t="s">
        <v>1684</v>
      </c>
      <c r="E288" s="118" t="s">
        <v>4299</v>
      </c>
      <c r="F288" s="135" t="s">
        <v>1685</v>
      </c>
      <c r="G288" s="93" t="s">
        <v>1762</v>
      </c>
      <c r="H288" s="118" t="s">
        <v>1511</v>
      </c>
      <c r="I288" s="158" t="s">
        <v>1763</v>
      </c>
      <c r="J288" s="93" t="s">
        <v>758</v>
      </c>
      <c r="K288" s="158" t="s">
        <v>1764</v>
      </c>
      <c r="L288" s="158" t="s">
        <v>1765</v>
      </c>
      <c r="M288" s="93" t="s">
        <v>607</v>
      </c>
      <c r="N288" s="93" t="s">
        <v>45</v>
      </c>
      <c r="O288" s="93" t="s">
        <v>608</v>
      </c>
      <c r="P288" s="47" t="s">
        <v>1766</v>
      </c>
      <c r="Q288" s="43" t="s">
        <v>79</v>
      </c>
      <c r="R288" s="158" t="s">
        <v>1767</v>
      </c>
      <c r="S288" s="93" t="s">
        <v>664</v>
      </c>
      <c r="T288" s="71">
        <v>1636</v>
      </c>
      <c r="U288" s="249">
        <f>(T288+T289)/T290</f>
        <v>5.3161664281525904E-3</v>
      </c>
      <c r="V288" s="165">
        <v>0</v>
      </c>
      <c r="W288" s="165" t="s">
        <v>614</v>
      </c>
      <c r="X288" s="165" t="s">
        <v>654</v>
      </c>
      <c r="Y288" s="165" t="s">
        <v>1768</v>
      </c>
    </row>
    <row r="289" spans="2:25" ht="45.75" customHeight="1" x14ac:dyDescent="0.2">
      <c r="B289" s="98"/>
      <c r="C289" s="98">
        <v>9</v>
      </c>
      <c r="D289" s="98"/>
      <c r="E289" s="120"/>
      <c r="F289" s="135"/>
      <c r="G289" s="93"/>
      <c r="H289" s="120"/>
      <c r="I289" s="158"/>
      <c r="J289" s="93"/>
      <c r="K289" s="158"/>
      <c r="L289" s="158"/>
      <c r="M289" s="93"/>
      <c r="N289" s="93"/>
      <c r="O289" s="93"/>
      <c r="P289" s="47" t="s">
        <v>1769</v>
      </c>
      <c r="Q289" s="43" t="s">
        <v>79</v>
      </c>
      <c r="R289" s="158"/>
      <c r="S289" s="93"/>
      <c r="T289" s="71">
        <v>3000</v>
      </c>
      <c r="U289" s="249"/>
      <c r="V289" s="165"/>
      <c r="W289" s="165"/>
      <c r="X289" s="165"/>
      <c r="Y289" s="165"/>
    </row>
    <row r="290" spans="2:25" ht="45.75" customHeight="1" x14ac:dyDescent="0.2">
      <c r="B290" s="95"/>
      <c r="C290" s="95">
        <v>9</v>
      </c>
      <c r="D290" s="95"/>
      <c r="E290" s="119"/>
      <c r="F290" s="135"/>
      <c r="G290" s="93"/>
      <c r="H290" s="119"/>
      <c r="I290" s="158"/>
      <c r="J290" s="93"/>
      <c r="K290" s="158"/>
      <c r="L290" s="158"/>
      <c r="M290" s="93"/>
      <c r="N290" s="93"/>
      <c r="O290" s="93"/>
      <c r="P290" s="47" t="s">
        <v>437</v>
      </c>
      <c r="Q290" s="43" t="s">
        <v>79</v>
      </c>
      <c r="R290" s="158"/>
      <c r="S290" s="93"/>
      <c r="T290" s="72">
        <v>872056.97237944568</v>
      </c>
      <c r="U290" s="249"/>
      <c r="V290" s="165"/>
      <c r="W290" s="165"/>
      <c r="X290" s="165"/>
      <c r="Y290" s="165"/>
    </row>
    <row r="291" spans="2:25" ht="63.75" customHeight="1" x14ac:dyDescent="0.2">
      <c r="B291" s="94">
        <v>2</v>
      </c>
      <c r="C291" s="94">
        <v>9</v>
      </c>
      <c r="D291" s="94" t="s">
        <v>1684</v>
      </c>
      <c r="E291" s="118" t="s">
        <v>4299</v>
      </c>
      <c r="F291" s="135" t="s">
        <v>1685</v>
      </c>
      <c r="G291" s="93" t="s">
        <v>1770</v>
      </c>
      <c r="H291" s="118" t="s">
        <v>1511</v>
      </c>
      <c r="I291" s="158" t="s">
        <v>1771</v>
      </c>
      <c r="J291" s="93" t="s">
        <v>1772</v>
      </c>
      <c r="K291" s="158" t="s">
        <v>1773</v>
      </c>
      <c r="L291" s="158" t="s">
        <v>1774</v>
      </c>
      <c r="M291" s="93" t="s">
        <v>607</v>
      </c>
      <c r="N291" s="93" t="s">
        <v>45</v>
      </c>
      <c r="O291" s="93" t="s">
        <v>608</v>
      </c>
      <c r="P291" s="47" t="s">
        <v>1775</v>
      </c>
      <c r="Q291" s="43" t="s">
        <v>1776</v>
      </c>
      <c r="R291" s="158" t="s">
        <v>1777</v>
      </c>
      <c r="S291" s="93" t="s">
        <v>664</v>
      </c>
      <c r="T291" s="71">
        <v>14</v>
      </c>
      <c r="U291" s="235">
        <f>+T291/T292</f>
        <v>1</v>
      </c>
      <c r="V291" s="165" t="s">
        <v>1778</v>
      </c>
      <c r="W291" s="167" t="s">
        <v>614</v>
      </c>
      <c r="X291" s="165" t="s">
        <v>1779</v>
      </c>
      <c r="Y291" s="165" t="s">
        <v>1780</v>
      </c>
    </row>
    <row r="292" spans="2:25" ht="63.75" customHeight="1" x14ac:dyDescent="0.2">
      <c r="B292" s="98">
        <v>2</v>
      </c>
      <c r="C292" s="98">
        <v>9</v>
      </c>
      <c r="D292" s="98" t="s">
        <v>1684</v>
      </c>
      <c r="E292" s="120" t="s">
        <v>4299</v>
      </c>
      <c r="F292" s="135" t="s">
        <v>1685</v>
      </c>
      <c r="G292" s="93"/>
      <c r="H292" s="119"/>
      <c r="I292" s="158" t="s">
        <v>1732</v>
      </c>
      <c r="J292" s="93" t="s">
        <v>1772</v>
      </c>
      <c r="K292" s="158" t="s">
        <v>1781</v>
      </c>
      <c r="L292" s="158"/>
      <c r="M292" s="93"/>
      <c r="N292" s="93" t="s">
        <v>45</v>
      </c>
      <c r="O292" s="93"/>
      <c r="P292" s="47" t="s">
        <v>1782</v>
      </c>
      <c r="Q292" s="43" t="s">
        <v>1776</v>
      </c>
      <c r="R292" s="158"/>
      <c r="S292" s="93"/>
      <c r="T292" s="71">
        <v>14</v>
      </c>
      <c r="U292" s="235"/>
      <c r="V292" s="165"/>
      <c r="W292" s="167"/>
      <c r="X292" s="165"/>
      <c r="Y292" s="165"/>
    </row>
    <row r="293" spans="2:25" ht="63" customHeight="1" x14ac:dyDescent="0.2">
      <c r="B293" s="94">
        <v>2</v>
      </c>
      <c r="C293" s="94">
        <v>9</v>
      </c>
      <c r="D293" s="94" t="s">
        <v>1684</v>
      </c>
      <c r="E293" s="118" t="s">
        <v>4299</v>
      </c>
      <c r="F293" s="135" t="s">
        <v>1685</v>
      </c>
      <c r="G293" s="93" t="s">
        <v>1783</v>
      </c>
      <c r="H293" s="118" t="s">
        <v>603</v>
      </c>
      <c r="I293" s="158" t="s">
        <v>1784</v>
      </c>
      <c r="J293" s="93" t="s">
        <v>1772</v>
      </c>
      <c r="K293" s="158" t="s">
        <v>1785</v>
      </c>
      <c r="L293" s="158" t="s">
        <v>1786</v>
      </c>
      <c r="M293" s="93" t="s">
        <v>607</v>
      </c>
      <c r="N293" s="93" t="s">
        <v>45</v>
      </c>
      <c r="O293" s="93" t="s">
        <v>608</v>
      </c>
      <c r="P293" s="47" t="s">
        <v>1787</v>
      </c>
      <c r="Q293" s="43" t="s">
        <v>1776</v>
      </c>
      <c r="R293" s="158" t="s">
        <v>1788</v>
      </c>
      <c r="S293" s="93" t="s">
        <v>612</v>
      </c>
      <c r="T293" s="64">
        <v>1</v>
      </c>
      <c r="U293" s="235">
        <f>+T293/T294</f>
        <v>7.1428571428571425E-2</v>
      </c>
      <c r="V293" s="165" t="s">
        <v>1789</v>
      </c>
      <c r="W293" s="167" t="s">
        <v>614</v>
      </c>
      <c r="X293" s="165" t="s">
        <v>1779</v>
      </c>
      <c r="Y293" s="165" t="s">
        <v>1790</v>
      </c>
    </row>
    <row r="294" spans="2:25" ht="63" customHeight="1" x14ac:dyDescent="0.2">
      <c r="B294" s="98">
        <v>2</v>
      </c>
      <c r="C294" s="98">
        <v>9</v>
      </c>
      <c r="D294" s="98" t="s">
        <v>1684</v>
      </c>
      <c r="E294" s="120" t="s">
        <v>4299</v>
      </c>
      <c r="F294" s="135" t="s">
        <v>1685</v>
      </c>
      <c r="G294" s="93"/>
      <c r="H294" s="119"/>
      <c r="I294" s="158" t="s">
        <v>1732</v>
      </c>
      <c r="J294" s="93" t="s">
        <v>1772</v>
      </c>
      <c r="K294" s="158" t="s">
        <v>1785</v>
      </c>
      <c r="L294" s="158"/>
      <c r="M294" s="93"/>
      <c r="N294" s="93" t="s">
        <v>45</v>
      </c>
      <c r="O294" s="93"/>
      <c r="P294" s="47" t="s">
        <v>1791</v>
      </c>
      <c r="Q294" s="43" t="s">
        <v>1776</v>
      </c>
      <c r="R294" s="158"/>
      <c r="S294" s="93"/>
      <c r="T294" s="64">
        <v>14</v>
      </c>
      <c r="U294" s="235"/>
      <c r="V294" s="165"/>
      <c r="W294" s="167"/>
      <c r="X294" s="165"/>
      <c r="Y294" s="165"/>
    </row>
    <row r="295" spans="2:25" ht="60" customHeight="1" x14ac:dyDescent="0.2">
      <c r="B295" s="94">
        <v>2</v>
      </c>
      <c r="C295" s="94">
        <v>9</v>
      </c>
      <c r="D295" s="94" t="s">
        <v>1684</v>
      </c>
      <c r="E295" s="118" t="s">
        <v>4299</v>
      </c>
      <c r="F295" s="135" t="s">
        <v>1685</v>
      </c>
      <c r="G295" s="93" t="s">
        <v>1792</v>
      </c>
      <c r="H295" s="118" t="s">
        <v>1511</v>
      </c>
      <c r="I295" s="158" t="s">
        <v>1793</v>
      </c>
      <c r="J295" s="93" t="s">
        <v>1794</v>
      </c>
      <c r="K295" s="158" t="s">
        <v>1795</v>
      </c>
      <c r="L295" s="158" t="s">
        <v>1796</v>
      </c>
      <c r="M295" s="93" t="s">
        <v>607</v>
      </c>
      <c r="N295" s="93" t="s">
        <v>45</v>
      </c>
      <c r="O295" s="93" t="s">
        <v>608</v>
      </c>
      <c r="P295" s="47" t="s">
        <v>1797</v>
      </c>
      <c r="Q295" s="43" t="s">
        <v>1776</v>
      </c>
      <c r="R295" s="158" t="s">
        <v>1798</v>
      </c>
      <c r="S295" s="93" t="s">
        <v>664</v>
      </c>
      <c r="T295" s="64" t="s">
        <v>28</v>
      </c>
      <c r="U295" s="236" t="s">
        <v>28</v>
      </c>
      <c r="V295" s="165" t="s">
        <v>1799</v>
      </c>
      <c r="W295" s="167" t="s">
        <v>614</v>
      </c>
      <c r="X295" s="165" t="s">
        <v>1800</v>
      </c>
      <c r="Y295" s="165" t="s">
        <v>1801</v>
      </c>
    </row>
    <row r="296" spans="2:25" ht="60" customHeight="1" x14ac:dyDescent="0.2">
      <c r="B296" s="98">
        <v>2</v>
      </c>
      <c r="C296" s="98">
        <v>9</v>
      </c>
      <c r="D296" s="98" t="s">
        <v>1684</v>
      </c>
      <c r="E296" s="120" t="s">
        <v>4299</v>
      </c>
      <c r="F296" s="135" t="s">
        <v>1685</v>
      </c>
      <c r="G296" s="93"/>
      <c r="H296" s="119"/>
      <c r="I296" s="158" t="s">
        <v>1732</v>
      </c>
      <c r="J296" s="93" t="s">
        <v>1794</v>
      </c>
      <c r="K296" s="158" t="s">
        <v>1795</v>
      </c>
      <c r="L296" s="158"/>
      <c r="M296" s="93"/>
      <c r="N296" s="93" t="s">
        <v>45</v>
      </c>
      <c r="O296" s="93"/>
      <c r="P296" s="47" t="s">
        <v>1802</v>
      </c>
      <c r="Q296" s="43" t="s">
        <v>1776</v>
      </c>
      <c r="R296" s="158"/>
      <c r="S296" s="93"/>
      <c r="T296" s="64" t="s">
        <v>28</v>
      </c>
      <c r="U296" s="236"/>
      <c r="V296" s="165"/>
      <c r="W296" s="167"/>
      <c r="X296" s="165"/>
      <c r="Y296" s="165"/>
    </row>
    <row r="297" spans="2:25" ht="54.75" customHeight="1" x14ac:dyDescent="0.2">
      <c r="B297" s="94">
        <v>2</v>
      </c>
      <c r="C297" s="94">
        <v>9</v>
      </c>
      <c r="D297" s="94" t="s">
        <v>1684</v>
      </c>
      <c r="E297" s="118" t="s">
        <v>4299</v>
      </c>
      <c r="F297" s="135" t="s">
        <v>1685</v>
      </c>
      <c r="G297" s="93" t="s">
        <v>1803</v>
      </c>
      <c r="H297" s="118" t="s">
        <v>1511</v>
      </c>
      <c r="I297" s="158" t="s">
        <v>1804</v>
      </c>
      <c r="J297" s="93" t="s">
        <v>1805</v>
      </c>
      <c r="K297" s="158" t="s">
        <v>1806</v>
      </c>
      <c r="L297" s="158" t="s">
        <v>1807</v>
      </c>
      <c r="M297" s="93" t="s">
        <v>607</v>
      </c>
      <c r="N297" s="93" t="s">
        <v>45</v>
      </c>
      <c r="O297" s="93" t="s">
        <v>608</v>
      </c>
      <c r="P297" s="47" t="s">
        <v>1808</v>
      </c>
      <c r="Q297" s="43" t="s">
        <v>1776</v>
      </c>
      <c r="R297" s="158" t="s">
        <v>1809</v>
      </c>
      <c r="S297" s="93" t="s">
        <v>664</v>
      </c>
      <c r="T297" s="64" t="s">
        <v>28</v>
      </c>
      <c r="U297" s="236" t="s">
        <v>28</v>
      </c>
      <c r="V297" s="165" t="s">
        <v>1799</v>
      </c>
      <c r="W297" s="167" t="s">
        <v>614</v>
      </c>
      <c r="X297" s="48" t="s">
        <v>1810</v>
      </c>
      <c r="Y297" s="165" t="s">
        <v>1811</v>
      </c>
    </row>
    <row r="298" spans="2:25" ht="54.75" customHeight="1" x14ac:dyDescent="0.2">
      <c r="B298" s="98">
        <v>2</v>
      </c>
      <c r="C298" s="98">
        <v>9</v>
      </c>
      <c r="D298" s="98" t="s">
        <v>1684</v>
      </c>
      <c r="E298" s="120" t="s">
        <v>4299</v>
      </c>
      <c r="F298" s="135" t="s">
        <v>1685</v>
      </c>
      <c r="G298" s="93"/>
      <c r="H298" s="119"/>
      <c r="I298" s="158" t="s">
        <v>1732</v>
      </c>
      <c r="J298" s="93" t="s">
        <v>1805</v>
      </c>
      <c r="K298" s="158" t="s">
        <v>1806</v>
      </c>
      <c r="L298" s="158"/>
      <c r="M298" s="93"/>
      <c r="N298" s="93" t="s">
        <v>45</v>
      </c>
      <c r="O298" s="93"/>
      <c r="P298" s="47" t="s">
        <v>1812</v>
      </c>
      <c r="Q298" s="43" t="s">
        <v>1776</v>
      </c>
      <c r="R298" s="158"/>
      <c r="S298" s="93"/>
      <c r="T298" s="64" t="s">
        <v>28</v>
      </c>
      <c r="U298" s="236"/>
      <c r="V298" s="165"/>
      <c r="W298" s="167"/>
      <c r="X298" s="48" t="s">
        <v>1813</v>
      </c>
      <c r="Y298" s="165"/>
    </row>
    <row r="299" spans="2:25" ht="57" customHeight="1" x14ac:dyDescent="0.2">
      <c r="B299" s="94">
        <v>2</v>
      </c>
      <c r="C299" s="94">
        <v>9</v>
      </c>
      <c r="D299" s="94" t="s">
        <v>1684</v>
      </c>
      <c r="E299" s="118" t="s">
        <v>4299</v>
      </c>
      <c r="F299" s="135" t="s">
        <v>1685</v>
      </c>
      <c r="G299" s="93" t="s">
        <v>1814</v>
      </c>
      <c r="H299" s="118" t="s">
        <v>1816</v>
      </c>
      <c r="I299" s="158" t="s">
        <v>1815</v>
      </c>
      <c r="J299" s="93" t="s">
        <v>986</v>
      </c>
      <c r="K299" s="158" t="s">
        <v>1817</v>
      </c>
      <c r="L299" s="158" t="s">
        <v>1818</v>
      </c>
      <c r="M299" s="93" t="s">
        <v>607</v>
      </c>
      <c r="N299" s="93" t="s">
        <v>45</v>
      </c>
      <c r="O299" s="93" t="s">
        <v>608</v>
      </c>
      <c r="P299" s="47" t="s">
        <v>1819</v>
      </c>
      <c r="Q299" s="43" t="s">
        <v>1820</v>
      </c>
      <c r="R299" s="158" t="s">
        <v>1821</v>
      </c>
      <c r="S299" s="93" t="s">
        <v>664</v>
      </c>
      <c r="T299" s="71">
        <v>137</v>
      </c>
      <c r="U299" s="248">
        <f>(T299/T300)*100</f>
        <v>97.857142857142847</v>
      </c>
      <c r="V299" s="165" t="s">
        <v>1822</v>
      </c>
      <c r="W299" s="167" t="s">
        <v>614</v>
      </c>
      <c r="X299" s="165" t="s">
        <v>1823</v>
      </c>
      <c r="Y299" s="165" t="s">
        <v>1824</v>
      </c>
    </row>
    <row r="300" spans="2:25" ht="57" customHeight="1" x14ac:dyDescent="0.2">
      <c r="B300" s="98">
        <v>2</v>
      </c>
      <c r="C300" s="98">
        <v>9</v>
      </c>
      <c r="D300" s="98" t="s">
        <v>1684</v>
      </c>
      <c r="E300" s="120" t="s">
        <v>4299</v>
      </c>
      <c r="F300" s="135" t="s">
        <v>1685</v>
      </c>
      <c r="G300" s="93"/>
      <c r="H300" s="119"/>
      <c r="I300" s="158" t="s">
        <v>1732</v>
      </c>
      <c r="J300" s="93" t="s">
        <v>986</v>
      </c>
      <c r="K300" s="158" t="s">
        <v>1825</v>
      </c>
      <c r="L300" s="158"/>
      <c r="M300" s="93"/>
      <c r="N300" s="93" t="s">
        <v>45</v>
      </c>
      <c r="O300" s="93"/>
      <c r="P300" s="47" t="s">
        <v>1826</v>
      </c>
      <c r="Q300" s="43" t="s">
        <v>1820</v>
      </c>
      <c r="R300" s="158"/>
      <c r="S300" s="93"/>
      <c r="T300" s="71">
        <v>140</v>
      </c>
      <c r="U300" s="248"/>
      <c r="V300" s="165"/>
      <c r="W300" s="167"/>
      <c r="X300" s="165"/>
      <c r="Y300" s="165"/>
    </row>
    <row r="301" spans="2:25" ht="66.75" customHeight="1" x14ac:dyDescent="0.2">
      <c r="B301" s="94">
        <v>2</v>
      </c>
      <c r="C301" s="94">
        <v>9</v>
      </c>
      <c r="D301" s="94" t="s">
        <v>1684</v>
      </c>
      <c r="E301" s="118" t="s">
        <v>4299</v>
      </c>
      <c r="F301" s="135" t="s">
        <v>1685</v>
      </c>
      <c r="G301" s="93" t="s">
        <v>1827</v>
      </c>
      <c r="H301" s="118" t="s">
        <v>1511</v>
      </c>
      <c r="I301" s="158" t="s">
        <v>1828</v>
      </c>
      <c r="J301" s="93" t="s">
        <v>693</v>
      </c>
      <c r="K301" s="158" t="s">
        <v>1829</v>
      </c>
      <c r="L301" s="158" t="s">
        <v>1830</v>
      </c>
      <c r="M301" s="93" t="s">
        <v>607</v>
      </c>
      <c r="N301" s="93" t="s">
        <v>45</v>
      </c>
      <c r="O301" s="93" t="s">
        <v>608</v>
      </c>
      <c r="P301" s="47" t="s">
        <v>1831</v>
      </c>
      <c r="Q301" s="43" t="s">
        <v>966</v>
      </c>
      <c r="R301" s="158" t="s">
        <v>1832</v>
      </c>
      <c r="S301" s="93" t="s">
        <v>664</v>
      </c>
      <c r="T301" s="71">
        <v>5390</v>
      </c>
      <c r="U301" s="248">
        <f>(T301/T302)*100</f>
        <v>59.888888888888893</v>
      </c>
      <c r="V301" s="165" t="s">
        <v>1833</v>
      </c>
      <c r="W301" s="167" t="s">
        <v>614</v>
      </c>
      <c r="X301" s="165" t="s">
        <v>1834</v>
      </c>
      <c r="Y301" s="165" t="s">
        <v>1835</v>
      </c>
    </row>
    <row r="302" spans="2:25" ht="66.75" customHeight="1" x14ac:dyDescent="0.2">
      <c r="B302" s="98">
        <v>2</v>
      </c>
      <c r="C302" s="98">
        <v>9</v>
      </c>
      <c r="D302" s="98" t="s">
        <v>1684</v>
      </c>
      <c r="E302" s="120" t="s">
        <v>4299</v>
      </c>
      <c r="F302" s="135" t="s">
        <v>1685</v>
      </c>
      <c r="G302" s="93"/>
      <c r="H302" s="119"/>
      <c r="I302" s="158" t="s">
        <v>1732</v>
      </c>
      <c r="J302" s="93" t="s">
        <v>1836</v>
      </c>
      <c r="K302" s="158" t="s">
        <v>1829</v>
      </c>
      <c r="L302" s="158"/>
      <c r="M302" s="93"/>
      <c r="N302" s="93" t="s">
        <v>45</v>
      </c>
      <c r="O302" s="93"/>
      <c r="P302" s="47" t="s">
        <v>1837</v>
      </c>
      <c r="Q302" s="43" t="s">
        <v>966</v>
      </c>
      <c r="R302" s="158"/>
      <c r="S302" s="93"/>
      <c r="T302" s="71">
        <v>9000</v>
      </c>
      <c r="U302" s="248"/>
      <c r="V302" s="165"/>
      <c r="W302" s="167"/>
      <c r="X302" s="165"/>
      <c r="Y302" s="165"/>
    </row>
    <row r="303" spans="2:25" ht="63" customHeight="1" x14ac:dyDescent="0.2">
      <c r="B303" s="94">
        <v>2</v>
      </c>
      <c r="C303" s="94">
        <v>9</v>
      </c>
      <c r="D303" s="94" t="s">
        <v>1684</v>
      </c>
      <c r="E303" s="118" t="s">
        <v>4299</v>
      </c>
      <c r="F303" s="135" t="s">
        <v>1685</v>
      </c>
      <c r="G303" s="93" t="s">
        <v>1838</v>
      </c>
      <c r="H303" s="118" t="s">
        <v>1511</v>
      </c>
      <c r="I303" s="158" t="s">
        <v>1839</v>
      </c>
      <c r="J303" s="93" t="s">
        <v>1840</v>
      </c>
      <c r="K303" s="158" t="s">
        <v>1841</v>
      </c>
      <c r="L303" s="158" t="s">
        <v>1842</v>
      </c>
      <c r="M303" s="93" t="s">
        <v>607</v>
      </c>
      <c r="N303" s="93" t="s">
        <v>45</v>
      </c>
      <c r="O303" s="93" t="s">
        <v>608</v>
      </c>
      <c r="P303" s="47" t="s">
        <v>1843</v>
      </c>
      <c r="Q303" s="43" t="s">
        <v>1844</v>
      </c>
      <c r="R303" s="158" t="s">
        <v>1845</v>
      </c>
      <c r="S303" s="93" t="s">
        <v>612</v>
      </c>
      <c r="T303" s="71">
        <v>38</v>
      </c>
      <c r="U303" s="248">
        <f>(T303/T304)*100</f>
        <v>38</v>
      </c>
      <c r="V303" s="165" t="s">
        <v>1846</v>
      </c>
      <c r="W303" s="167" t="s">
        <v>614</v>
      </c>
      <c r="X303" s="165" t="s">
        <v>1847</v>
      </c>
      <c r="Y303" s="165" t="s">
        <v>1848</v>
      </c>
    </row>
    <row r="304" spans="2:25" ht="63" customHeight="1" x14ac:dyDescent="0.2">
      <c r="B304" s="98">
        <v>2</v>
      </c>
      <c r="C304" s="98">
        <v>9</v>
      </c>
      <c r="D304" s="98" t="s">
        <v>1684</v>
      </c>
      <c r="E304" s="120" t="s">
        <v>4299</v>
      </c>
      <c r="F304" s="135" t="s">
        <v>1685</v>
      </c>
      <c r="G304" s="93"/>
      <c r="H304" s="119"/>
      <c r="I304" s="158" t="s">
        <v>1732</v>
      </c>
      <c r="J304" s="93" t="s">
        <v>1840</v>
      </c>
      <c r="K304" s="158" t="s">
        <v>1841</v>
      </c>
      <c r="L304" s="158"/>
      <c r="M304" s="93"/>
      <c r="N304" s="93" t="s">
        <v>45</v>
      </c>
      <c r="O304" s="93"/>
      <c r="P304" s="47" t="s">
        <v>1849</v>
      </c>
      <c r="Q304" s="43" t="s">
        <v>1844</v>
      </c>
      <c r="R304" s="158"/>
      <c r="S304" s="93"/>
      <c r="T304" s="71">
        <v>100</v>
      </c>
      <c r="U304" s="248"/>
      <c r="V304" s="165"/>
      <c r="W304" s="167"/>
      <c r="X304" s="165"/>
      <c r="Y304" s="165"/>
    </row>
    <row r="305" spans="2:25" ht="71.25" customHeight="1" x14ac:dyDescent="0.2">
      <c r="B305" s="94">
        <v>2</v>
      </c>
      <c r="C305" s="94">
        <v>9</v>
      </c>
      <c r="D305" s="94" t="s">
        <v>1684</v>
      </c>
      <c r="E305" s="118" t="s">
        <v>4299</v>
      </c>
      <c r="F305" s="135" t="s">
        <v>1685</v>
      </c>
      <c r="G305" s="93" t="s">
        <v>1850</v>
      </c>
      <c r="H305" s="118" t="s">
        <v>1852</v>
      </c>
      <c r="I305" s="158" t="s">
        <v>1851</v>
      </c>
      <c r="J305" s="93" t="s">
        <v>1658</v>
      </c>
      <c r="K305" s="158" t="s">
        <v>1853</v>
      </c>
      <c r="L305" s="158" t="s">
        <v>1854</v>
      </c>
      <c r="M305" s="93" t="s">
        <v>607</v>
      </c>
      <c r="N305" s="93" t="s">
        <v>45</v>
      </c>
      <c r="O305" s="93" t="s">
        <v>608</v>
      </c>
      <c r="P305" s="47" t="s">
        <v>1855</v>
      </c>
      <c r="Q305" s="43" t="s">
        <v>721</v>
      </c>
      <c r="R305" s="158" t="s">
        <v>1856</v>
      </c>
      <c r="S305" s="93" t="s">
        <v>664</v>
      </c>
      <c r="T305" s="71">
        <v>40</v>
      </c>
      <c r="U305" s="248">
        <f>(T305/T306)*100</f>
        <v>100</v>
      </c>
      <c r="V305" s="165">
        <v>0</v>
      </c>
      <c r="W305" s="167" t="s">
        <v>614</v>
      </c>
      <c r="X305" s="165" t="s">
        <v>1857</v>
      </c>
      <c r="Y305" s="165" t="s">
        <v>1858</v>
      </c>
    </row>
    <row r="306" spans="2:25" ht="71.25" customHeight="1" x14ac:dyDescent="0.2">
      <c r="B306" s="98">
        <v>2</v>
      </c>
      <c r="C306" s="98">
        <v>9</v>
      </c>
      <c r="D306" s="98" t="s">
        <v>1684</v>
      </c>
      <c r="E306" s="120" t="s">
        <v>4299</v>
      </c>
      <c r="F306" s="135" t="s">
        <v>1685</v>
      </c>
      <c r="G306" s="93"/>
      <c r="H306" s="119"/>
      <c r="I306" s="158" t="s">
        <v>1732</v>
      </c>
      <c r="J306" s="93" t="s">
        <v>1658</v>
      </c>
      <c r="K306" s="158" t="s">
        <v>1853</v>
      </c>
      <c r="L306" s="158"/>
      <c r="M306" s="93"/>
      <c r="N306" s="93" t="s">
        <v>45</v>
      </c>
      <c r="O306" s="93"/>
      <c r="P306" s="47" t="s">
        <v>1859</v>
      </c>
      <c r="Q306" s="43" t="s">
        <v>721</v>
      </c>
      <c r="R306" s="158"/>
      <c r="S306" s="93"/>
      <c r="T306" s="71">
        <v>40</v>
      </c>
      <c r="U306" s="248"/>
      <c r="V306" s="165"/>
      <c r="W306" s="167"/>
      <c r="X306" s="165"/>
      <c r="Y306" s="165"/>
    </row>
    <row r="307" spans="2:25" ht="70.5" customHeight="1" x14ac:dyDescent="0.2">
      <c r="B307" s="94">
        <v>2</v>
      </c>
      <c r="C307" s="94">
        <v>9</v>
      </c>
      <c r="D307" s="94" t="s">
        <v>1684</v>
      </c>
      <c r="E307" s="118" t="s">
        <v>4299</v>
      </c>
      <c r="F307" s="135" t="s">
        <v>1685</v>
      </c>
      <c r="G307" s="93" t="s">
        <v>1860</v>
      </c>
      <c r="H307" s="118" t="s">
        <v>1852</v>
      </c>
      <c r="I307" s="158" t="s">
        <v>1861</v>
      </c>
      <c r="J307" s="93" t="s">
        <v>1862</v>
      </c>
      <c r="K307" s="158" t="s">
        <v>1863</v>
      </c>
      <c r="L307" s="158" t="s">
        <v>1864</v>
      </c>
      <c r="M307" s="93" t="s">
        <v>607</v>
      </c>
      <c r="N307" s="93" t="s">
        <v>45</v>
      </c>
      <c r="O307" s="93" t="s">
        <v>608</v>
      </c>
      <c r="P307" s="47" t="s">
        <v>1865</v>
      </c>
      <c r="Q307" s="43" t="s">
        <v>1820</v>
      </c>
      <c r="R307" s="158" t="s">
        <v>1866</v>
      </c>
      <c r="S307" s="93" t="s">
        <v>664</v>
      </c>
      <c r="T307" s="71">
        <v>11042</v>
      </c>
      <c r="U307" s="248">
        <f>(T307/T308)*100</f>
        <v>92.016666666666666</v>
      </c>
      <c r="V307" s="165" t="s">
        <v>1867</v>
      </c>
      <c r="W307" s="167" t="s">
        <v>614</v>
      </c>
      <c r="X307" s="165" t="s">
        <v>1868</v>
      </c>
      <c r="Y307" s="165" t="s">
        <v>1869</v>
      </c>
    </row>
    <row r="308" spans="2:25" ht="70.5" customHeight="1" x14ac:dyDescent="0.2">
      <c r="B308" s="98">
        <v>2</v>
      </c>
      <c r="C308" s="98">
        <v>9</v>
      </c>
      <c r="D308" s="98" t="s">
        <v>1684</v>
      </c>
      <c r="E308" s="120" t="s">
        <v>4299</v>
      </c>
      <c r="F308" s="135" t="s">
        <v>1685</v>
      </c>
      <c r="G308" s="93"/>
      <c r="H308" s="119"/>
      <c r="I308" s="158" t="s">
        <v>1732</v>
      </c>
      <c r="J308" s="93"/>
      <c r="K308" s="158"/>
      <c r="L308" s="158"/>
      <c r="M308" s="93"/>
      <c r="N308" s="93"/>
      <c r="O308" s="93"/>
      <c r="P308" s="47" t="s">
        <v>1870</v>
      </c>
      <c r="Q308" s="43" t="s">
        <v>1820</v>
      </c>
      <c r="R308" s="158"/>
      <c r="S308" s="93"/>
      <c r="T308" s="71">
        <v>12000</v>
      </c>
      <c r="U308" s="248"/>
      <c r="V308" s="165"/>
      <c r="W308" s="167"/>
      <c r="X308" s="165"/>
      <c r="Y308" s="165"/>
    </row>
    <row r="309" spans="2:25" ht="70.5" customHeight="1" x14ac:dyDescent="0.2">
      <c r="B309" s="94">
        <v>2</v>
      </c>
      <c r="C309" s="94">
        <v>9</v>
      </c>
      <c r="D309" s="94" t="s">
        <v>1684</v>
      </c>
      <c r="E309" s="118" t="s">
        <v>4299</v>
      </c>
      <c r="F309" s="135" t="s">
        <v>1685</v>
      </c>
      <c r="G309" s="93" t="s">
        <v>1871</v>
      </c>
      <c r="H309" s="118" t="s">
        <v>1852</v>
      </c>
      <c r="I309" s="158" t="s">
        <v>1872</v>
      </c>
      <c r="J309" s="93" t="s">
        <v>1873</v>
      </c>
      <c r="K309" s="158" t="s">
        <v>1874</v>
      </c>
      <c r="L309" s="158" t="s">
        <v>1875</v>
      </c>
      <c r="M309" s="93" t="s">
        <v>607</v>
      </c>
      <c r="N309" s="93" t="s">
        <v>45</v>
      </c>
      <c r="O309" s="93" t="s">
        <v>608</v>
      </c>
      <c r="P309" s="47" t="s">
        <v>1876</v>
      </c>
      <c r="Q309" s="43" t="s">
        <v>610</v>
      </c>
      <c r="R309" s="158" t="s">
        <v>1877</v>
      </c>
      <c r="S309" s="93" t="s">
        <v>612</v>
      </c>
      <c r="T309" s="71">
        <v>0</v>
      </c>
      <c r="U309" s="248">
        <v>0</v>
      </c>
      <c r="V309" s="165" t="s">
        <v>65</v>
      </c>
      <c r="W309" s="167" t="s">
        <v>614</v>
      </c>
      <c r="X309" s="48"/>
      <c r="Y309" s="48"/>
    </row>
    <row r="310" spans="2:25" ht="70.5" customHeight="1" x14ac:dyDescent="0.2">
      <c r="B310" s="98">
        <v>2</v>
      </c>
      <c r="C310" s="98">
        <v>9</v>
      </c>
      <c r="D310" s="98" t="s">
        <v>1684</v>
      </c>
      <c r="E310" s="120" t="s">
        <v>4299</v>
      </c>
      <c r="F310" s="135" t="s">
        <v>1685</v>
      </c>
      <c r="G310" s="93"/>
      <c r="H310" s="119"/>
      <c r="I310" s="158"/>
      <c r="J310" s="93"/>
      <c r="K310" s="158"/>
      <c r="L310" s="158"/>
      <c r="M310" s="93"/>
      <c r="N310" s="93"/>
      <c r="O310" s="93"/>
      <c r="P310" s="47" t="s">
        <v>1878</v>
      </c>
      <c r="Q310" s="43" t="s">
        <v>610</v>
      </c>
      <c r="R310" s="158"/>
      <c r="S310" s="93"/>
      <c r="T310" s="71">
        <v>6</v>
      </c>
      <c r="U310" s="248"/>
      <c r="V310" s="165"/>
      <c r="W310" s="167" t="s">
        <v>614</v>
      </c>
      <c r="X310" s="48"/>
      <c r="Y310" s="48"/>
    </row>
    <row r="311" spans="2:25" ht="103.5" customHeight="1" x14ac:dyDescent="0.2">
      <c r="B311" s="94">
        <v>2</v>
      </c>
      <c r="C311" s="94">
        <v>9</v>
      </c>
      <c r="D311" s="94" t="s">
        <v>4448</v>
      </c>
      <c r="E311" s="118" t="s">
        <v>4300</v>
      </c>
      <c r="F311" s="135" t="s">
        <v>1685</v>
      </c>
      <c r="G311" s="118"/>
      <c r="H311" s="61" t="s">
        <v>1612</v>
      </c>
      <c r="I311" s="159"/>
      <c r="J311" s="87"/>
      <c r="K311" s="130" t="s">
        <v>4384</v>
      </c>
      <c r="L311" s="128" t="s">
        <v>429</v>
      </c>
      <c r="M311" s="87" t="s">
        <v>607</v>
      </c>
      <c r="N311" s="107" t="s">
        <v>45</v>
      </c>
      <c r="O311" s="147" t="s">
        <v>608</v>
      </c>
      <c r="P311" s="17" t="s">
        <v>431</v>
      </c>
      <c r="Q311" s="161" t="s">
        <v>432</v>
      </c>
      <c r="R311" s="128" t="s">
        <v>430</v>
      </c>
      <c r="S311" s="145" t="s">
        <v>664</v>
      </c>
      <c r="T311" s="28">
        <v>2171</v>
      </c>
      <c r="U311" s="233">
        <f>((T311-T312)/T312)</f>
        <v>0.71892319873317501</v>
      </c>
      <c r="V311" s="165" t="s">
        <v>65</v>
      </c>
      <c r="W311" s="167" t="s">
        <v>614</v>
      </c>
      <c r="X311" s="48"/>
      <c r="Y311" s="49"/>
    </row>
    <row r="312" spans="2:25" ht="103.5" customHeight="1" x14ac:dyDescent="0.2">
      <c r="B312" s="98">
        <v>2</v>
      </c>
      <c r="C312" s="98">
        <v>9</v>
      </c>
      <c r="D312" s="98" t="s">
        <v>428</v>
      </c>
      <c r="E312" s="120" t="s">
        <v>4300</v>
      </c>
      <c r="F312" s="135" t="s">
        <v>1685</v>
      </c>
      <c r="G312" s="120"/>
      <c r="H312" s="61" t="s">
        <v>1612</v>
      </c>
      <c r="I312" s="160"/>
      <c r="J312" s="89"/>
      <c r="K312" s="131"/>
      <c r="L312" s="129"/>
      <c r="M312" s="89"/>
      <c r="N312" s="109"/>
      <c r="O312" s="148"/>
      <c r="P312" s="17" t="s">
        <v>433</v>
      </c>
      <c r="Q312" s="162"/>
      <c r="R312" s="129"/>
      <c r="S312" s="146"/>
      <c r="T312" s="28">
        <v>1263</v>
      </c>
      <c r="U312" s="234"/>
      <c r="V312" s="165" t="s">
        <v>65</v>
      </c>
      <c r="W312" s="167" t="s">
        <v>614</v>
      </c>
      <c r="X312" s="48"/>
      <c r="Y312" s="49"/>
    </row>
    <row r="313" spans="2:25" ht="66" customHeight="1" x14ac:dyDescent="0.2">
      <c r="B313" s="94">
        <v>2</v>
      </c>
      <c r="C313" s="94">
        <v>9</v>
      </c>
      <c r="D313" s="94" t="s">
        <v>4448</v>
      </c>
      <c r="E313" s="118" t="s">
        <v>4300</v>
      </c>
      <c r="F313" s="135" t="s">
        <v>1685</v>
      </c>
      <c r="G313" s="118"/>
      <c r="H313" s="61" t="s">
        <v>1511</v>
      </c>
      <c r="I313" s="159"/>
      <c r="J313" s="87"/>
      <c r="K313" s="130" t="s">
        <v>4385</v>
      </c>
      <c r="L313" s="8" t="s">
        <v>434</v>
      </c>
      <c r="M313" s="87" t="s">
        <v>4429</v>
      </c>
      <c r="N313" s="107" t="s">
        <v>45</v>
      </c>
      <c r="O313" s="147" t="s">
        <v>964</v>
      </c>
      <c r="P313" s="8" t="s">
        <v>436</v>
      </c>
      <c r="Q313" s="11" t="s">
        <v>67</v>
      </c>
      <c r="R313" s="128" t="s">
        <v>435</v>
      </c>
      <c r="S313" s="145" t="s">
        <v>664</v>
      </c>
      <c r="T313" s="28">
        <v>217925</v>
      </c>
      <c r="U313" s="233">
        <f>(T313/T314)</f>
        <v>0.24989766368747915</v>
      </c>
      <c r="V313" s="165" t="s">
        <v>65</v>
      </c>
      <c r="W313" s="167" t="s">
        <v>637</v>
      </c>
      <c r="X313" s="48"/>
      <c r="Y313" s="49"/>
    </row>
    <row r="314" spans="2:25" ht="66" x14ac:dyDescent="0.2">
      <c r="B314" s="98">
        <v>2</v>
      </c>
      <c r="C314" s="98">
        <v>9</v>
      </c>
      <c r="D314" s="98" t="s">
        <v>428</v>
      </c>
      <c r="E314" s="120" t="s">
        <v>4300</v>
      </c>
      <c r="F314" s="135" t="s">
        <v>1685</v>
      </c>
      <c r="G314" s="120"/>
      <c r="H314" s="61" t="s">
        <v>3328</v>
      </c>
      <c r="I314" s="160"/>
      <c r="J314" s="89"/>
      <c r="K314" s="131"/>
      <c r="L314" s="8"/>
      <c r="M314" s="89"/>
      <c r="N314" s="109"/>
      <c r="O314" s="148"/>
      <c r="P314" s="8" t="s">
        <v>437</v>
      </c>
      <c r="Q314" s="11" t="s">
        <v>67</v>
      </c>
      <c r="R314" s="129"/>
      <c r="S314" s="146"/>
      <c r="T314" s="28">
        <v>872056.97237944568</v>
      </c>
      <c r="U314" s="234"/>
      <c r="V314" s="165" t="s">
        <v>65</v>
      </c>
      <c r="W314" s="167" t="s">
        <v>637</v>
      </c>
      <c r="X314" s="48"/>
      <c r="Y314" s="49"/>
    </row>
    <row r="315" spans="2:25" ht="66" x14ac:dyDescent="0.2">
      <c r="B315" s="94">
        <v>2</v>
      </c>
      <c r="C315" s="94">
        <v>9</v>
      </c>
      <c r="D315" s="94" t="s">
        <v>4448</v>
      </c>
      <c r="E315" s="118" t="s">
        <v>4300</v>
      </c>
      <c r="F315" s="135" t="s">
        <v>1685</v>
      </c>
      <c r="G315" s="118"/>
      <c r="H315" s="61" t="s">
        <v>3328</v>
      </c>
      <c r="I315" s="87"/>
      <c r="J315" s="87"/>
      <c r="K315" s="130" t="s">
        <v>4386</v>
      </c>
      <c r="L315" s="128" t="s">
        <v>438</v>
      </c>
      <c r="M315" s="87" t="s">
        <v>607</v>
      </c>
      <c r="N315" s="107" t="s">
        <v>66</v>
      </c>
      <c r="O315" s="147" t="s">
        <v>964</v>
      </c>
      <c r="P315" s="8" t="s">
        <v>440</v>
      </c>
      <c r="Q315" s="11" t="s">
        <v>79</v>
      </c>
      <c r="R315" s="128" t="s">
        <v>439</v>
      </c>
      <c r="S315" s="145" t="s">
        <v>664</v>
      </c>
      <c r="T315" s="28">
        <v>872056.97237944568</v>
      </c>
      <c r="U315" s="229">
        <f>T315/T316</f>
        <v>6.1790487372108214E-3</v>
      </c>
      <c r="V315" s="165" t="s">
        <v>65</v>
      </c>
      <c r="W315" s="167" t="s">
        <v>614</v>
      </c>
      <c r="X315" s="48"/>
      <c r="Y315" s="49"/>
    </row>
    <row r="316" spans="2:25" ht="66" x14ac:dyDescent="0.2">
      <c r="B316" s="98">
        <v>2</v>
      </c>
      <c r="C316" s="98">
        <v>9</v>
      </c>
      <c r="D316" s="98" t="s">
        <v>428</v>
      </c>
      <c r="E316" s="120" t="s">
        <v>4300</v>
      </c>
      <c r="F316" s="135" t="s">
        <v>1685</v>
      </c>
      <c r="G316" s="120"/>
      <c r="H316" s="61" t="s">
        <v>3328</v>
      </c>
      <c r="I316" s="89"/>
      <c r="J316" s="89"/>
      <c r="K316" s="131"/>
      <c r="L316" s="129"/>
      <c r="M316" s="89"/>
      <c r="N316" s="109"/>
      <c r="O316" s="148"/>
      <c r="P316" s="8" t="s">
        <v>441</v>
      </c>
      <c r="Q316" s="11" t="s">
        <v>66</v>
      </c>
      <c r="R316" s="129"/>
      <c r="S316" s="146"/>
      <c r="T316" s="30">
        <v>141131266.22999999</v>
      </c>
      <c r="U316" s="230"/>
      <c r="V316" s="165" t="s">
        <v>65</v>
      </c>
      <c r="W316" s="167" t="s">
        <v>614</v>
      </c>
      <c r="X316" s="48"/>
      <c r="Y316" s="49"/>
    </row>
    <row r="317" spans="2:25" ht="83.25" customHeight="1" x14ac:dyDescent="0.2">
      <c r="B317" s="94">
        <v>2</v>
      </c>
      <c r="C317" s="94">
        <v>9</v>
      </c>
      <c r="D317" s="94" t="s">
        <v>4448</v>
      </c>
      <c r="E317" s="118" t="s">
        <v>4300</v>
      </c>
      <c r="F317" s="135" t="s">
        <v>1685</v>
      </c>
      <c r="G317" s="118"/>
      <c r="H317" s="61" t="s">
        <v>1511</v>
      </c>
      <c r="I317" s="87"/>
      <c r="J317" s="87"/>
      <c r="K317" s="130" t="s">
        <v>4387</v>
      </c>
      <c r="L317" s="128" t="s">
        <v>442</v>
      </c>
      <c r="M317" s="87" t="s">
        <v>4429</v>
      </c>
      <c r="N317" s="107" t="s">
        <v>45</v>
      </c>
      <c r="O317" s="201" t="s">
        <v>608</v>
      </c>
      <c r="P317" s="8" t="s">
        <v>444</v>
      </c>
      <c r="Q317" s="9" t="s">
        <v>445</v>
      </c>
      <c r="R317" s="128" t="s">
        <v>443</v>
      </c>
      <c r="S317" s="145" t="s">
        <v>664</v>
      </c>
      <c r="T317" s="28">
        <v>7476</v>
      </c>
      <c r="U317" s="233">
        <f>((T317-T318)/T318)</f>
        <v>-2.8011204481792717E-3</v>
      </c>
      <c r="V317" s="165" t="s">
        <v>65</v>
      </c>
      <c r="W317" s="167" t="s">
        <v>614</v>
      </c>
      <c r="X317" s="48"/>
      <c r="Y317" s="49"/>
    </row>
    <row r="318" spans="2:25" ht="83.25" customHeight="1" x14ac:dyDescent="0.2">
      <c r="B318" s="98">
        <v>2</v>
      </c>
      <c r="C318" s="98">
        <v>9</v>
      </c>
      <c r="D318" s="98" t="s">
        <v>428</v>
      </c>
      <c r="E318" s="120" t="s">
        <v>4300</v>
      </c>
      <c r="F318" s="135" t="s">
        <v>1685</v>
      </c>
      <c r="G318" s="120"/>
      <c r="H318" s="61" t="s">
        <v>1511</v>
      </c>
      <c r="I318" s="89"/>
      <c r="J318" s="89"/>
      <c r="K318" s="131"/>
      <c r="L318" s="129"/>
      <c r="M318" s="89"/>
      <c r="N318" s="109"/>
      <c r="O318" s="202"/>
      <c r="P318" s="8" t="s">
        <v>446</v>
      </c>
      <c r="Q318" s="9" t="s">
        <v>445</v>
      </c>
      <c r="R318" s="129"/>
      <c r="S318" s="146"/>
      <c r="T318" s="28">
        <v>7497</v>
      </c>
      <c r="U318" s="234"/>
      <c r="V318" s="165" t="s">
        <v>65</v>
      </c>
      <c r="W318" s="167" t="s">
        <v>614</v>
      </c>
      <c r="X318" s="48"/>
      <c r="Y318" s="49"/>
    </row>
    <row r="319" spans="2:25" ht="115.5" customHeight="1" x14ac:dyDescent="0.2">
      <c r="B319" s="94">
        <v>2</v>
      </c>
      <c r="C319" s="94">
        <v>9</v>
      </c>
      <c r="D319" s="94" t="s">
        <v>4448</v>
      </c>
      <c r="E319" s="118" t="s">
        <v>4300</v>
      </c>
      <c r="F319" s="135" t="s">
        <v>1685</v>
      </c>
      <c r="G319" s="118"/>
      <c r="H319" s="61" t="s">
        <v>1511</v>
      </c>
      <c r="I319" s="87"/>
      <c r="J319" s="87"/>
      <c r="K319" s="130" t="s">
        <v>4388</v>
      </c>
      <c r="L319" s="128" t="s">
        <v>447</v>
      </c>
      <c r="M319" s="87" t="s">
        <v>607</v>
      </c>
      <c r="N319" s="107" t="s">
        <v>45</v>
      </c>
      <c r="O319" s="147" t="s">
        <v>608</v>
      </c>
      <c r="P319" s="8" t="s">
        <v>449</v>
      </c>
      <c r="Q319" s="9" t="s">
        <v>450</v>
      </c>
      <c r="R319" s="128" t="s">
        <v>448</v>
      </c>
      <c r="S319" s="145" t="s">
        <v>664</v>
      </c>
      <c r="T319" s="28">
        <v>13721</v>
      </c>
      <c r="U319" s="233">
        <f>((T319-T320)/T320)</f>
        <v>0.56382493731479366</v>
      </c>
      <c r="V319" s="165" t="s">
        <v>65</v>
      </c>
      <c r="W319" s="167" t="s">
        <v>614</v>
      </c>
      <c r="X319" s="48"/>
      <c r="Y319" s="49"/>
    </row>
    <row r="320" spans="2:25" ht="33" x14ac:dyDescent="0.2">
      <c r="B320" s="98">
        <v>2</v>
      </c>
      <c r="C320" s="98">
        <v>9</v>
      </c>
      <c r="D320" s="98" t="s">
        <v>428</v>
      </c>
      <c r="E320" s="120" t="s">
        <v>4300</v>
      </c>
      <c r="F320" s="135" t="s">
        <v>1685</v>
      </c>
      <c r="G320" s="120"/>
      <c r="H320" s="61" t="s">
        <v>1511</v>
      </c>
      <c r="I320" s="89"/>
      <c r="J320" s="89"/>
      <c r="K320" s="131"/>
      <c r="L320" s="129"/>
      <c r="M320" s="89"/>
      <c r="N320" s="109"/>
      <c r="O320" s="148"/>
      <c r="P320" s="8" t="s">
        <v>451</v>
      </c>
      <c r="Q320" s="9" t="s">
        <v>450</v>
      </c>
      <c r="R320" s="129"/>
      <c r="S320" s="146"/>
      <c r="T320" s="28">
        <v>8774</v>
      </c>
      <c r="U320" s="234"/>
      <c r="V320" s="165" t="s">
        <v>65</v>
      </c>
      <c r="W320" s="167" t="s">
        <v>614</v>
      </c>
      <c r="X320" s="48"/>
      <c r="Y320" s="49"/>
    </row>
    <row r="321" spans="2:25" ht="156" customHeight="1" x14ac:dyDescent="0.2">
      <c r="B321" s="94">
        <v>2</v>
      </c>
      <c r="C321" s="94">
        <v>9</v>
      </c>
      <c r="D321" s="94" t="s">
        <v>4448</v>
      </c>
      <c r="E321" s="118" t="s">
        <v>4300</v>
      </c>
      <c r="F321" s="135" t="s">
        <v>1685</v>
      </c>
      <c r="G321" s="118"/>
      <c r="H321" s="62" t="s">
        <v>1511</v>
      </c>
      <c r="I321" s="87"/>
      <c r="J321" s="87"/>
      <c r="K321" s="130" t="s">
        <v>4389</v>
      </c>
      <c r="L321" s="128" t="s">
        <v>452</v>
      </c>
      <c r="M321" s="87" t="s">
        <v>607</v>
      </c>
      <c r="N321" s="107" t="s">
        <v>45</v>
      </c>
      <c r="O321" s="147" t="s">
        <v>964</v>
      </c>
      <c r="P321" s="8" t="s">
        <v>454</v>
      </c>
      <c r="Q321" s="11" t="s">
        <v>67</v>
      </c>
      <c r="R321" s="128" t="s">
        <v>453</v>
      </c>
      <c r="S321" s="145" t="s">
        <v>664</v>
      </c>
      <c r="T321" s="28">
        <v>27</v>
      </c>
      <c r="U321" s="233">
        <f>((T321-T322)/T322)</f>
        <v>26</v>
      </c>
      <c r="V321" s="165" t="s">
        <v>65</v>
      </c>
      <c r="W321" s="167" t="s">
        <v>637</v>
      </c>
      <c r="X321" s="48"/>
      <c r="Y321" s="49"/>
    </row>
    <row r="322" spans="2:25" ht="156" customHeight="1" x14ac:dyDescent="0.2">
      <c r="B322" s="98">
        <v>2</v>
      </c>
      <c r="C322" s="98">
        <v>9</v>
      </c>
      <c r="D322" s="98" t="s">
        <v>428</v>
      </c>
      <c r="E322" s="120" t="s">
        <v>4300</v>
      </c>
      <c r="F322" s="135" t="s">
        <v>1685</v>
      </c>
      <c r="G322" s="120"/>
      <c r="H322" s="61" t="s">
        <v>1511</v>
      </c>
      <c r="I322" s="89"/>
      <c r="J322" s="89"/>
      <c r="K322" s="131"/>
      <c r="L322" s="129"/>
      <c r="M322" s="89"/>
      <c r="N322" s="109"/>
      <c r="O322" s="148"/>
      <c r="P322" s="8" t="s">
        <v>455</v>
      </c>
      <c r="Q322" s="11" t="s">
        <v>67</v>
      </c>
      <c r="R322" s="129"/>
      <c r="S322" s="146"/>
      <c r="T322" s="28">
        <v>1</v>
      </c>
      <c r="U322" s="234"/>
      <c r="V322" s="165" t="s">
        <v>65</v>
      </c>
      <c r="W322" s="167" t="s">
        <v>637</v>
      </c>
      <c r="X322" s="48"/>
      <c r="Y322" s="49"/>
    </row>
    <row r="323" spans="2:25" ht="62.25" customHeight="1" x14ac:dyDescent="0.2">
      <c r="B323" s="94">
        <v>2</v>
      </c>
      <c r="C323" s="94">
        <v>9</v>
      </c>
      <c r="D323" s="94" t="s">
        <v>4449</v>
      </c>
      <c r="E323" s="118" t="s">
        <v>4300</v>
      </c>
      <c r="F323" s="54" t="s">
        <v>1685</v>
      </c>
      <c r="G323" s="118"/>
      <c r="H323" s="61" t="s">
        <v>1511</v>
      </c>
      <c r="I323" s="87"/>
      <c r="J323" s="87"/>
      <c r="K323" s="130" t="s">
        <v>4390</v>
      </c>
      <c r="L323" s="128" t="s">
        <v>457</v>
      </c>
      <c r="M323" s="87" t="s">
        <v>607</v>
      </c>
      <c r="N323" s="107" t="s">
        <v>45</v>
      </c>
      <c r="O323" s="147" t="s">
        <v>608</v>
      </c>
      <c r="P323" s="8" t="s">
        <v>459</v>
      </c>
      <c r="Q323" s="9" t="s">
        <v>460</v>
      </c>
      <c r="R323" s="128" t="s">
        <v>458</v>
      </c>
      <c r="S323" s="145" t="s">
        <v>664</v>
      </c>
      <c r="T323" s="28">
        <v>11041</v>
      </c>
      <c r="U323" s="233">
        <f>((T323-T324)/T324)</f>
        <v>-9.7146128056259717E-2</v>
      </c>
      <c r="V323" s="165" t="s">
        <v>65</v>
      </c>
      <c r="W323" s="167" t="s">
        <v>614</v>
      </c>
      <c r="X323" s="48"/>
      <c r="Y323" s="49"/>
    </row>
    <row r="324" spans="2:25" ht="62.25" customHeight="1" x14ac:dyDescent="0.2">
      <c r="B324" s="98">
        <v>2</v>
      </c>
      <c r="C324" s="98">
        <v>9</v>
      </c>
      <c r="D324" s="98" t="s">
        <v>456</v>
      </c>
      <c r="E324" s="120" t="s">
        <v>4300</v>
      </c>
      <c r="F324" s="54" t="s">
        <v>1685</v>
      </c>
      <c r="G324" s="120"/>
      <c r="H324" s="61" t="s">
        <v>1511</v>
      </c>
      <c r="I324" s="89"/>
      <c r="J324" s="89"/>
      <c r="K324" s="131"/>
      <c r="L324" s="129"/>
      <c r="M324" s="89"/>
      <c r="N324" s="109"/>
      <c r="O324" s="148"/>
      <c r="P324" s="8" t="s">
        <v>461</v>
      </c>
      <c r="Q324" s="9" t="s">
        <v>460</v>
      </c>
      <c r="R324" s="129"/>
      <c r="S324" s="146"/>
      <c r="T324" s="28">
        <v>12229</v>
      </c>
      <c r="U324" s="234"/>
      <c r="V324" s="165" t="s">
        <v>65</v>
      </c>
      <c r="W324" s="167" t="s">
        <v>614</v>
      </c>
      <c r="X324" s="48"/>
      <c r="Y324" s="49"/>
    </row>
    <row r="325" spans="2:25" ht="54" customHeight="1" x14ac:dyDescent="0.2">
      <c r="B325" s="94">
        <v>2</v>
      </c>
      <c r="C325" s="94">
        <v>10</v>
      </c>
      <c r="D325" s="94" t="s">
        <v>1880</v>
      </c>
      <c r="E325" s="118" t="s">
        <v>4299</v>
      </c>
      <c r="F325" s="198" t="s">
        <v>1879</v>
      </c>
      <c r="G325" s="197" t="s">
        <v>1881</v>
      </c>
      <c r="H325" s="158" t="s">
        <v>1883</v>
      </c>
      <c r="I325" s="158" t="s">
        <v>1882</v>
      </c>
      <c r="J325" s="93" t="s">
        <v>1884</v>
      </c>
      <c r="K325" s="158" t="s">
        <v>1885</v>
      </c>
      <c r="L325" s="158" t="s">
        <v>1886</v>
      </c>
      <c r="M325" s="93" t="s">
        <v>607</v>
      </c>
      <c r="N325" s="93" t="s">
        <v>45</v>
      </c>
      <c r="O325" s="93" t="s">
        <v>608</v>
      </c>
      <c r="P325" s="47" t="s">
        <v>1887</v>
      </c>
      <c r="Q325" s="43" t="s">
        <v>79</v>
      </c>
      <c r="R325" s="158" t="s">
        <v>1888</v>
      </c>
      <c r="S325" s="93" t="s">
        <v>664</v>
      </c>
      <c r="T325" s="82">
        <v>2226</v>
      </c>
      <c r="U325" s="235">
        <f>+T325/T326</f>
        <v>0.98933333333333329</v>
      </c>
      <c r="V325" s="165">
        <v>0</v>
      </c>
      <c r="W325" s="167" t="s">
        <v>614</v>
      </c>
      <c r="X325" s="165" t="s">
        <v>1889</v>
      </c>
      <c r="Y325" s="165" t="s">
        <v>1890</v>
      </c>
    </row>
    <row r="326" spans="2:25" ht="54" customHeight="1" x14ac:dyDescent="0.2">
      <c r="B326" s="98">
        <v>2</v>
      </c>
      <c r="C326" s="98">
        <v>10</v>
      </c>
      <c r="D326" s="98"/>
      <c r="E326" s="120" t="s">
        <v>4299</v>
      </c>
      <c r="F326" s="198"/>
      <c r="G326" s="197"/>
      <c r="H326" s="158"/>
      <c r="I326" s="158"/>
      <c r="J326" s="93"/>
      <c r="K326" s="158"/>
      <c r="L326" s="158"/>
      <c r="M326" s="93"/>
      <c r="N326" s="93" t="s">
        <v>45</v>
      </c>
      <c r="O326" s="93"/>
      <c r="P326" s="47" t="s">
        <v>1891</v>
      </c>
      <c r="Q326" s="43" t="s">
        <v>79</v>
      </c>
      <c r="R326" s="158"/>
      <c r="S326" s="93"/>
      <c r="T326" s="82">
        <v>2250</v>
      </c>
      <c r="U326" s="235"/>
      <c r="V326" s="165"/>
      <c r="W326" s="167"/>
      <c r="X326" s="165"/>
      <c r="Y326" s="165"/>
    </row>
    <row r="327" spans="2:25" ht="54" customHeight="1" x14ac:dyDescent="0.2">
      <c r="B327" s="94">
        <v>2</v>
      </c>
      <c r="C327" s="94">
        <v>10</v>
      </c>
      <c r="D327" s="94" t="s">
        <v>1880</v>
      </c>
      <c r="E327" s="118" t="s">
        <v>4299</v>
      </c>
      <c r="F327" s="198" t="s">
        <v>1879</v>
      </c>
      <c r="G327" s="197" t="s">
        <v>1892</v>
      </c>
      <c r="H327" s="158" t="s">
        <v>1883</v>
      </c>
      <c r="I327" s="158" t="s">
        <v>1893</v>
      </c>
      <c r="J327" s="93" t="s">
        <v>758</v>
      </c>
      <c r="K327" s="158" t="s">
        <v>1894</v>
      </c>
      <c r="L327" s="158" t="s">
        <v>1895</v>
      </c>
      <c r="M327" s="93" t="s">
        <v>607</v>
      </c>
      <c r="N327" s="93" t="s">
        <v>45</v>
      </c>
      <c r="O327" s="93" t="s">
        <v>608</v>
      </c>
      <c r="P327" s="47" t="s">
        <v>1896</v>
      </c>
      <c r="Q327" s="43" t="s">
        <v>1844</v>
      </c>
      <c r="R327" s="158" t="s">
        <v>1897</v>
      </c>
      <c r="S327" s="93" t="s">
        <v>664</v>
      </c>
      <c r="T327" s="83">
        <v>15</v>
      </c>
      <c r="U327" s="221">
        <f>(+T327/T328)</f>
        <v>0.75</v>
      </c>
      <c r="V327" s="165">
        <v>0</v>
      </c>
      <c r="W327" s="167" t="s">
        <v>614</v>
      </c>
      <c r="X327" s="165" t="s">
        <v>1898</v>
      </c>
      <c r="Y327" s="165" t="s">
        <v>1899</v>
      </c>
    </row>
    <row r="328" spans="2:25" ht="54" customHeight="1" x14ac:dyDescent="0.2">
      <c r="B328" s="98">
        <v>2</v>
      </c>
      <c r="C328" s="98">
        <v>10</v>
      </c>
      <c r="D328" s="98"/>
      <c r="E328" s="120" t="s">
        <v>4299</v>
      </c>
      <c r="F328" s="198"/>
      <c r="G328" s="197"/>
      <c r="H328" s="158"/>
      <c r="I328" s="158"/>
      <c r="J328" s="93"/>
      <c r="K328" s="158"/>
      <c r="L328" s="158"/>
      <c r="M328" s="93"/>
      <c r="N328" s="93"/>
      <c r="O328" s="93"/>
      <c r="P328" s="47" t="s">
        <v>1900</v>
      </c>
      <c r="Q328" s="43" t="s">
        <v>1844</v>
      </c>
      <c r="R328" s="158"/>
      <c r="S328" s="93"/>
      <c r="T328" s="83">
        <v>20</v>
      </c>
      <c r="U328" s="221"/>
      <c r="V328" s="165"/>
      <c r="W328" s="167"/>
      <c r="X328" s="165"/>
      <c r="Y328" s="165"/>
    </row>
    <row r="329" spans="2:25" ht="54" customHeight="1" x14ac:dyDescent="0.2">
      <c r="B329" s="94">
        <v>2</v>
      </c>
      <c r="C329" s="94">
        <v>10</v>
      </c>
      <c r="D329" s="94" t="s">
        <v>1880</v>
      </c>
      <c r="E329" s="118" t="s">
        <v>4299</v>
      </c>
      <c r="F329" s="199" t="s">
        <v>1879</v>
      </c>
      <c r="G329" s="200" t="s">
        <v>1901</v>
      </c>
      <c r="H329" s="120" t="s">
        <v>1883</v>
      </c>
      <c r="I329" s="158" t="s">
        <v>1902</v>
      </c>
      <c r="J329" s="93" t="s">
        <v>758</v>
      </c>
      <c r="K329" s="158" t="s">
        <v>1903</v>
      </c>
      <c r="L329" s="158" t="s">
        <v>1904</v>
      </c>
      <c r="M329" s="93" t="s">
        <v>607</v>
      </c>
      <c r="N329" s="93" t="s">
        <v>45</v>
      </c>
      <c r="O329" s="93" t="s">
        <v>608</v>
      </c>
      <c r="P329" s="47" t="s">
        <v>1905</v>
      </c>
      <c r="Q329" s="43" t="s">
        <v>95</v>
      </c>
      <c r="R329" s="158" t="s">
        <v>1906</v>
      </c>
      <c r="S329" s="93" t="s">
        <v>664</v>
      </c>
      <c r="T329" s="83">
        <v>1883</v>
      </c>
      <c r="U329" s="221">
        <f>(+T329/T330)</f>
        <v>0.99105263157894741</v>
      </c>
      <c r="V329" s="165">
        <v>0</v>
      </c>
      <c r="W329" s="167" t="s">
        <v>614</v>
      </c>
      <c r="X329" s="165" t="s">
        <v>1907</v>
      </c>
      <c r="Y329" s="165" t="s">
        <v>1908</v>
      </c>
    </row>
    <row r="330" spans="2:25" ht="54" customHeight="1" x14ac:dyDescent="0.2">
      <c r="B330" s="98">
        <v>2</v>
      </c>
      <c r="C330" s="98">
        <v>10</v>
      </c>
      <c r="D330" s="98" t="s">
        <v>1880</v>
      </c>
      <c r="E330" s="120" t="s">
        <v>4299</v>
      </c>
      <c r="F330" s="198"/>
      <c r="G330" s="197"/>
      <c r="H330" s="119"/>
      <c r="I330" s="158"/>
      <c r="J330" s="93" t="s">
        <v>758</v>
      </c>
      <c r="K330" s="158"/>
      <c r="L330" s="158"/>
      <c r="M330" s="93"/>
      <c r="N330" s="93" t="s">
        <v>45</v>
      </c>
      <c r="O330" s="93"/>
      <c r="P330" s="47" t="s">
        <v>1909</v>
      </c>
      <c r="Q330" s="43" t="s">
        <v>95</v>
      </c>
      <c r="R330" s="158"/>
      <c r="S330" s="93"/>
      <c r="T330" s="83">
        <v>1900</v>
      </c>
      <c r="U330" s="221"/>
      <c r="V330" s="165"/>
      <c r="W330" s="167"/>
      <c r="X330" s="165"/>
      <c r="Y330" s="165"/>
    </row>
    <row r="331" spans="2:25" ht="74.25" customHeight="1" x14ac:dyDescent="0.2">
      <c r="B331" s="94">
        <v>2</v>
      </c>
      <c r="C331" s="94">
        <v>10</v>
      </c>
      <c r="D331" s="94" t="s">
        <v>1880</v>
      </c>
      <c r="E331" s="118" t="s">
        <v>4299</v>
      </c>
      <c r="F331" s="198" t="s">
        <v>1879</v>
      </c>
      <c r="G331" s="197" t="s">
        <v>1910</v>
      </c>
      <c r="H331" s="118" t="s">
        <v>1883</v>
      </c>
      <c r="I331" s="158" t="s">
        <v>1911</v>
      </c>
      <c r="J331" s="93" t="s">
        <v>758</v>
      </c>
      <c r="K331" s="158" t="s">
        <v>1912</v>
      </c>
      <c r="L331" s="158" t="s">
        <v>1913</v>
      </c>
      <c r="M331" s="93" t="s">
        <v>607</v>
      </c>
      <c r="N331" s="93" t="s">
        <v>45</v>
      </c>
      <c r="O331" s="93" t="s">
        <v>608</v>
      </c>
      <c r="P331" s="47" t="s">
        <v>1914</v>
      </c>
      <c r="Q331" s="43" t="s">
        <v>426</v>
      </c>
      <c r="R331" s="158" t="s">
        <v>1915</v>
      </c>
      <c r="S331" s="93" t="s">
        <v>664</v>
      </c>
      <c r="T331" s="83">
        <v>12</v>
      </c>
      <c r="U331" s="221">
        <f>(+T331/T332)</f>
        <v>0.6</v>
      </c>
      <c r="V331" s="165" t="s">
        <v>1024</v>
      </c>
      <c r="W331" s="167" t="s">
        <v>614</v>
      </c>
      <c r="X331" s="48" t="s">
        <v>1916</v>
      </c>
      <c r="Y331" s="165" t="s">
        <v>1917</v>
      </c>
    </row>
    <row r="332" spans="2:25" ht="52.5" customHeight="1" x14ac:dyDescent="0.2">
      <c r="B332" s="98">
        <v>2</v>
      </c>
      <c r="C332" s="98">
        <v>10</v>
      </c>
      <c r="D332" s="98" t="s">
        <v>1880</v>
      </c>
      <c r="E332" s="120" t="s">
        <v>4299</v>
      </c>
      <c r="F332" s="198" t="s">
        <v>1879</v>
      </c>
      <c r="G332" s="197"/>
      <c r="H332" s="119"/>
      <c r="I332" s="158"/>
      <c r="J332" s="93" t="s">
        <v>758</v>
      </c>
      <c r="K332" s="158" t="s">
        <v>1912</v>
      </c>
      <c r="L332" s="158"/>
      <c r="M332" s="93"/>
      <c r="N332" s="93" t="s">
        <v>45</v>
      </c>
      <c r="O332" s="93"/>
      <c r="P332" s="47" t="s">
        <v>1918</v>
      </c>
      <c r="Q332" s="43" t="s">
        <v>426</v>
      </c>
      <c r="R332" s="158"/>
      <c r="S332" s="93"/>
      <c r="T332" s="83">
        <v>20</v>
      </c>
      <c r="U332" s="221"/>
      <c r="V332" s="165"/>
      <c r="W332" s="167"/>
      <c r="X332" s="37" t="s">
        <v>1355</v>
      </c>
      <c r="Y332" s="165"/>
    </row>
    <row r="333" spans="2:25" ht="52.5" customHeight="1" x14ac:dyDescent="0.2">
      <c r="B333" s="94">
        <v>2</v>
      </c>
      <c r="C333" s="94">
        <v>10</v>
      </c>
      <c r="D333" s="94" t="s">
        <v>1880</v>
      </c>
      <c r="E333" s="118" t="s">
        <v>4299</v>
      </c>
      <c r="F333" s="198" t="s">
        <v>1879</v>
      </c>
      <c r="G333" s="197" t="s">
        <v>1919</v>
      </c>
      <c r="H333" s="118" t="s">
        <v>1883</v>
      </c>
      <c r="I333" s="158" t="s">
        <v>1920</v>
      </c>
      <c r="J333" s="93" t="s">
        <v>758</v>
      </c>
      <c r="K333" s="158" t="s">
        <v>1921</v>
      </c>
      <c r="L333" s="158" t="s">
        <v>1922</v>
      </c>
      <c r="M333" s="93" t="s">
        <v>607</v>
      </c>
      <c r="N333" s="93" t="s">
        <v>45</v>
      </c>
      <c r="O333" s="93" t="s">
        <v>608</v>
      </c>
      <c r="P333" s="47" t="s">
        <v>1923</v>
      </c>
      <c r="Q333" s="43" t="s">
        <v>163</v>
      </c>
      <c r="R333" s="158" t="s">
        <v>1924</v>
      </c>
      <c r="S333" s="93" t="s">
        <v>664</v>
      </c>
      <c r="T333" s="83">
        <v>500</v>
      </c>
      <c r="U333" s="250">
        <f>(+T333/T334)*100</f>
        <v>44.247787610619469</v>
      </c>
      <c r="V333" s="165" t="s">
        <v>1024</v>
      </c>
      <c r="W333" s="167" t="s">
        <v>614</v>
      </c>
      <c r="X333" s="165" t="s">
        <v>1925</v>
      </c>
      <c r="Y333" s="165" t="s">
        <v>1926</v>
      </c>
    </row>
    <row r="334" spans="2:25" ht="52.5" customHeight="1" x14ac:dyDescent="0.2">
      <c r="B334" s="98">
        <v>2</v>
      </c>
      <c r="C334" s="98">
        <v>10</v>
      </c>
      <c r="D334" s="98" t="s">
        <v>1880</v>
      </c>
      <c r="E334" s="120" t="s">
        <v>4299</v>
      </c>
      <c r="F334" s="198" t="s">
        <v>1879</v>
      </c>
      <c r="G334" s="197"/>
      <c r="H334" s="119"/>
      <c r="I334" s="158"/>
      <c r="J334" s="93" t="s">
        <v>758</v>
      </c>
      <c r="K334" s="158" t="s">
        <v>1921</v>
      </c>
      <c r="L334" s="158"/>
      <c r="M334" s="93"/>
      <c r="N334" s="93" t="s">
        <v>45</v>
      </c>
      <c r="O334" s="93"/>
      <c r="P334" s="47" t="s">
        <v>1927</v>
      </c>
      <c r="Q334" s="43" t="s">
        <v>163</v>
      </c>
      <c r="R334" s="158"/>
      <c r="S334" s="93"/>
      <c r="T334" s="82">
        <v>1130</v>
      </c>
      <c r="U334" s="250"/>
      <c r="V334" s="165"/>
      <c r="W334" s="167"/>
      <c r="X334" s="165"/>
      <c r="Y334" s="165"/>
    </row>
    <row r="335" spans="2:25" ht="66.75" customHeight="1" x14ac:dyDescent="0.2">
      <c r="B335" s="94">
        <v>2</v>
      </c>
      <c r="C335" s="94">
        <v>10</v>
      </c>
      <c r="D335" s="94" t="s">
        <v>1880</v>
      </c>
      <c r="E335" s="118" t="s">
        <v>4299</v>
      </c>
      <c r="F335" s="198" t="s">
        <v>1879</v>
      </c>
      <c r="G335" s="197" t="s">
        <v>1928</v>
      </c>
      <c r="H335" s="118" t="s">
        <v>1883</v>
      </c>
      <c r="I335" s="158" t="s">
        <v>1929</v>
      </c>
      <c r="J335" s="93" t="s">
        <v>758</v>
      </c>
      <c r="K335" s="158" t="s">
        <v>1930</v>
      </c>
      <c r="L335" s="158" t="s">
        <v>1931</v>
      </c>
      <c r="M335" s="93" t="s">
        <v>607</v>
      </c>
      <c r="N335" s="93" t="s">
        <v>45</v>
      </c>
      <c r="O335" s="93" t="s">
        <v>608</v>
      </c>
      <c r="P335" s="47" t="s">
        <v>1932</v>
      </c>
      <c r="Q335" s="43" t="s">
        <v>1933</v>
      </c>
      <c r="R335" s="158" t="s">
        <v>1934</v>
      </c>
      <c r="S335" s="93" t="s">
        <v>612</v>
      </c>
      <c r="T335" s="64">
        <v>0</v>
      </c>
      <c r="U335" s="236">
        <v>0</v>
      </c>
      <c r="V335" s="165" t="s">
        <v>1024</v>
      </c>
      <c r="W335" s="167" t="s">
        <v>614</v>
      </c>
      <c r="X335" s="48"/>
      <c r="Y335" s="48"/>
    </row>
    <row r="336" spans="2:25" ht="66.75" customHeight="1" x14ac:dyDescent="0.2">
      <c r="B336" s="98">
        <v>2</v>
      </c>
      <c r="C336" s="98">
        <v>10</v>
      </c>
      <c r="D336" s="98" t="s">
        <v>1880</v>
      </c>
      <c r="E336" s="120" t="s">
        <v>4299</v>
      </c>
      <c r="F336" s="198" t="s">
        <v>1879</v>
      </c>
      <c r="G336" s="197"/>
      <c r="H336" s="119"/>
      <c r="I336" s="158"/>
      <c r="J336" s="93" t="s">
        <v>758</v>
      </c>
      <c r="K336" s="158"/>
      <c r="L336" s="158"/>
      <c r="M336" s="93"/>
      <c r="N336" s="93" t="s">
        <v>45</v>
      </c>
      <c r="O336" s="93"/>
      <c r="P336" s="47" t="s">
        <v>1935</v>
      </c>
      <c r="Q336" s="43" t="s">
        <v>1933</v>
      </c>
      <c r="R336" s="158"/>
      <c r="S336" s="93"/>
      <c r="T336" s="64">
        <v>0</v>
      </c>
      <c r="U336" s="236"/>
      <c r="V336" s="165"/>
      <c r="W336" s="167"/>
      <c r="X336" s="48"/>
      <c r="Y336" s="48"/>
    </row>
    <row r="337" spans="2:25" ht="66.75" customHeight="1" x14ac:dyDescent="0.2">
      <c r="B337" s="94">
        <v>2</v>
      </c>
      <c r="C337" s="94">
        <v>10</v>
      </c>
      <c r="D337" s="94" t="s">
        <v>1880</v>
      </c>
      <c r="E337" s="118" t="s">
        <v>4299</v>
      </c>
      <c r="F337" s="198" t="s">
        <v>1879</v>
      </c>
      <c r="G337" s="197" t="s">
        <v>1936</v>
      </c>
      <c r="H337" s="118" t="s">
        <v>1883</v>
      </c>
      <c r="I337" s="158" t="s">
        <v>1937</v>
      </c>
      <c r="J337" s="93" t="s">
        <v>758</v>
      </c>
      <c r="K337" s="47" t="s">
        <v>1938</v>
      </c>
      <c r="L337" s="158" t="s">
        <v>1939</v>
      </c>
      <c r="M337" s="93" t="s">
        <v>607</v>
      </c>
      <c r="N337" s="93" t="s">
        <v>45</v>
      </c>
      <c r="O337" s="93" t="s">
        <v>608</v>
      </c>
      <c r="P337" s="47" t="s">
        <v>1940</v>
      </c>
      <c r="Q337" s="43" t="s">
        <v>496</v>
      </c>
      <c r="R337" s="158" t="s">
        <v>1941</v>
      </c>
      <c r="S337" s="93" t="s">
        <v>664</v>
      </c>
      <c r="T337" s="82">
        <v>114</v>
      </c>
      <c r="U337" s="221">
        <f>(+T337/T338)</f>
        <v>1</v>
      </c>
      <c r="V337" s="165" t="s">
        <v>1024</v>
      </c>
      <c r="W337" s="167" t="s">
        <v>614</v>
      </c>
      <c r="X337" s="165" t="s">
        <v>1942</v>
      </c>
      <c r="Y337" s="165" t="s">
        <v>1943</v>
      </c>
    </row>
    <row r="338" spans="2:25" ht="54.75" customHeight="1" x14ac:dyDescent="0.2">
      <c r="B338" s="98">
        <v>2</v>
      </c>
      <c r="C338" s="98">
        <v>10</v>
      </c>
      <c r="D338" s="98" t="s">
        <v>1880</v>
      </c>
      <c r="E338" s="120" t="s">
        <v>4299</v>
      </c>
      <c r="F338" s="198" t="s">
        <v>1879</v>
      </c>
      <c r="G338" s="197"/>
      <c r="H338" s="119"/>
      <c r="I338" s="158"/>
      <c r="J338" s="93" t="s">
        <v>758</v>
      </c>
      <c r="K338" s="47" t="s">
        <v>1938</v>
      </c>
      <c r="L338" s="158"/>
      <c r="M338" s="93"/>
      <c r="N338" s="93" t="s">
        <v>45</v>
      </c>
      <c r="O338" s="93"/>
      <c r="P338" s="47" t="s">
        <v>1944</v>
      </c>
      <c r="Q338" s="43" t="s">
        <v>496</v>
      </c>
      <c r="R338" s="158"/>
      <c r="S338" s="93"/>
      <c r="T338" s="82">
        <v>114</v>
      </c>
      <c r="U338" s="221"/>
      <c r="V338" s="165"/>
      <c r="W338" s="167"/>
      <c r="X338" s="165"/>
      <c r="Y338" s="165"/>
    </row>
    <row r="339" spans="2:25" ht="69.75" customHeight="1" x14ac:dyDescent="0.2">
      <c r="B339" s="94">
        <v>2</v>
      </c>
      <c r="C339" s="94">
        <v>10</v>
      </c>
      <c r="D339" s="94" t="s">
        <v>1880</v>
      </c>
      <c r="E339" s="118" t="s">
        <v>4299</v>
      </c>
      <c r="F339" s="198" t="s">
        <v>1879</v>
      </c>
      <c r="G339" s="197" t="s">
        <v>1945</v>
      </c>
      <c r="H339" s="118" t="s">
        <v>1883</v>
      </c>
      <c r="I339" s="158" t="s">
        <v>1946</v>
      </c>
      <c r="J339" s="93" t="s">
        <v>758</v>
      </c>
      <c r="K339" s="47" t="s">
        <v>1947</v>
      </c>
      <c r="L339" s="158" t="s">
        <v>1948</v>
      </c>
      <c r="M339" s="93" t="s">
        <v>607</v>
      </c>
      <c r="N339" s="93" t="s">
        <v>45</v>
      </c>
      <c r="O339" s="93" t="s">
        <v>608</v>
      </c>
      <c r="P339" s="47" t="s">
        <v>1949</v>
      </c>
      <c r="Q339" s="43" t="s">
        <v>105</v>
      </c>
      <c r="R339" s="158" t="s">
        <v>1950</v>
      </c>
      <c r="S339" s="93" t="s">
        <v>1034</v>
      </c>
      <c r="T339" s="82">
        <v>171</v>
      </c>
      <c r="U339" s="221">
        <f>(+T339/T340)</f>
        <v>0.82608695652173914</v>
      </c>
      <c r="V339" s="165" t="s">
        <v>1024</v>
      </c>
      <c r="W339" s="167" t="s">
        <v>614</v>
      </c>
      <c r="X339" s="165" t="s">
        <v>1951</v>
      </c>
      <c r="Y339" s="165" t="s">
        <v>1952</v>
      </c>
    </row>
    <row r="340" spans="2:25" ht="69.75" customHeight="1" x14ac:dyDescent="0.2">
      <c r="B340" s="98">
        <v>2</v>
      </c>
      <c r="C340" s="98">
        <v>10</v>
      </c>
      <c r="D340" s="98" t="s">
        <v>1880</v>
      </c>
      <c r="E340" s="120" t="s">
        <v>4299</v>
      </c>
      <c r="F340" s="198" t="s">
        <v>1879</v>
      </c>
      <c r="G340" s="197"/>
      <c r="H340" s="119"/>
      <c r="I340" s="158"/>
      <c r="J340" s="93" t="s">
        <v>758</v>
      </c>
      <c r="K340" s="47" t="s">
        <v>1947</v>
      </c>
      <c r="L340" s="158"/>
      <c r="M340" s="93"/>
      <c r="N340" s="93" t="s">
        <v>45</v>
      </c>
      <c r="O340" s="93"/>
      <c r="P340" s="47" t="s">
        <v>1953</v>
      </c>
      <c r="Q340" s="43" t="s">
        <v>105</v>
      </c>
      <c r="R340" s="158"/>
      <c r="S340" s="93"/>
      <c r="T340" s="82">
        <v>207</v>
      </c>
      <c r="U340" s="221"/>
      <c r="V340" s="165"/>
      <c r="W340" s="167"/>
      <c r="X340" s="165"/>
      <c r="Y340" s="165"/>
    </row>
    <row r="341" spans="2:25" ht="36" customHeight="1" x14ac:dyDescent="0.2">
      <c r="B341" s="94">
        <v>2</v>
      </c>
      <c r="C341" s="94">
        <v>10</v>
      </c>
      <c r="D341" s="94" t="s">
        <v>1880</v>
      </c>
      <c r="E341" s="118" t="s">
        <v>4299</v>
      </c>
      <c r="F341" s="198" t="s">
        <v>1954</v>
      </c>
      <c r="G341" s="197" t="s">
        <v>1955</v>
      </c>
      <c r="H341" s="118" t="s">
        <v>1883</v>
      </c>
      <c r="I341" s="158" t="s">
        <v>1956</v>
      </c>
      <c r="J341" s="93" t="s">
        <v>758</v>
      </c>
      <c r="K341" s="158" t="s">
        <v>1957</v>
      </c>
      <c r="L341" s="158" t="s">
        <v>1958</v>
      </c>
      <c r="M341" s="93" t="s">
        <v>607</v>
      </c>
      <c r="N341" s="93" t="s">
        <v>45</v>
      </c>
      <c r="O341" s="93" t="s">
        <v>608</v>
      </c>
      <c r="P341" s="47" t="s">
        <v>1959</v>
      </c>
      <c r="Q341" s="43" t="s">
        <v>1960</v>
      </c>
      <c r="R341" s="158" t="s">
        <v>1961</v>
      </c>
      <c r="S341" s="93" t="s">
        <v>664</v>
      </c>
      <c r="T341" s="64">
        <v>0</v>
      </c>
      <c r="U341" s="236">
        <v>0</v>
      </c>
      <c r="V341" s="165" t="s">
        <v>1024</v>
      </c>
      <c r="W341" s="167" t="s">
        <v>614</v>
      </c>
      <c r="X341" s="165" t="s">
        <v>1962</v>
      </c>
      <c r="Y341" s="165" t="s">
        <v>1963</v>
      </c>
    </row>
    <row r="342" spans="2:25" ht="36" customHeight="1" x14ac:dyDescent="0.2">
      <c r="B342" s="98">
        <v>2</v>
      </c>
      <c r="C342" s="98">
        <v>10</v>
      </c>
      <c r="D342" s="98"/>
      <c r="E342" s="120" t="s">
        <v>4299</v>
      </c>
      <c r="F342" s="198"/>
      <c r="G342" s="197"/>
      <c r="H342" s="119"/>
      <c r="I342" s="158"/>
      <c r="J342" s="93" t="s">
        <v>758</v>
      </c>
      <c r="K342" s="158" t="s">
        <v>1957</v>
      </c>
      <c r="L342" s="158"/>
      <c r="M342" s="93"/>
      <c r="N342" s="93" t="s">
        <v>45</v>
      </c>
      <c r="O342" s="93"/>
      <c r="P342" s="47" t="s">
        <v>1964</v>
      </c>
      <c r="Q342" s="43" t="s">
        <v>1960</v>
      </c>
      <c r="R342" s="158"/>
      <c r="S342" s="93"/>
      <c r="T342" s="64">
        <v>0</v>
      </c>
      <c r="U342" s="236"/>
      <c r="V342" s="165"/>
      <c r="W342" s="167"/>
      <c r="X342" s="165"/>
      <c r="Y342" s="165"/>
    </row>
    <row r="343" spans="2:25" ht="36" customHeight="1" x14ac:dyDescent="0.2">
      <c r="B343" s="94">
        <v>2</v>
      </c>
      <c r="C343" s="94">
        <v>10</v>
      </c>
      <c r="D343" s="94" t="s">
        <v>1880</v>
      </c>
      <c r="E343" s="118" t="s">
        <v>4299</v>
      </c>
      <c r="F343" s="198" t="s">
        <v>1954</v>
      </c>
      <c r="G343" s="197" t="s">
        <v>1965</v>
      </c>
      <c r="H343" s="118" t="s">
        <v>1883</v>
      </c>
      <c r="I343" s="158" t="s">
        <v>1966</v>
      </c>
      <c r="J343" s="93" t="s">
        <v>758</v>
      </c>
      <c r="K343" s="158" t="s">
        <v>1967</v>
      </c>
      <c r="L343" s="158" t="s">
        <v>1968</v>
      </c>
      <c r="M343" s="93" t="s">
        <v>607</v>
      </c>
      <c r="N343" s="93" t="s">
        <v>45</v>
      </c>
      <c r="O343" s="93" t="s">
        <v>608</v>
      </c>
      <c r="P343" s="47" t="s">
        <v>1969</v>
      </c>
      <c r="Q343" s="43" t="s">
        <v>1960</v>
      </c>
      <c r="R343" s="158" t="s">
        <v>1970</v>
      </c>
      <c r="S343" s="93" t="s">
        <v>664</v>
      </c>
      <c r="T343" s="64">
        <v>0</v>
      </c>
      <c r="U343" s="236">
        <v>0</v>
      </c>
      <c r="V343" s="165" t="s">
        <v>1971</v>
      </c>
      <c r="W343" s="167" t="s">
        <v>614</v>
      </c>
      <c r="X343" s="165" t="s">
        <v>1972</v>
      </c>
      <c r="Y343" s="165" t="s">
        <v>1973</v>
      </c>
    </row>
    <row r="344" spans="2:25" ht="36" customHeight="1" x14ac:dyDescent="0.2">
      <c r="B344" s="98">
        <v>2</v>
      </c>
      <c r="C344" s="98">
        <v>10</v>
      </c>
      <c r="D344" s="98"/>
      <c r="E344" s="120" t="s">
        <v>4299</v>
      </c>
      <c r="F344" s="198"/>
      <c r="G344" s="197"/>
      <c r="H344" s="119"/>
      <c r="I344" s="158"/>
      <c r="J344" s="93" t="s">
        <v>758</v>
      </c>
      <c r="K344" s="158" t="s">
        <v>1967</v>
      </c>
      <c r="L344" s="158"/>
      <c r="M344" s="93"/>
      <c r="N344" s="93" t="s">
        <v>45</v>
      </c>
      <c r="O344" s="93"/>
      <c r="P344" s="47" t="s">
        <v>1964</v>
      </c>
      <c r="Q344" s="43" t="s">
        <v>1960</v>
      </c>
      <c r="R344" s="158"/>
      <c r="S344" s="93"/>
      <c r="T344" s="64">
        <v>0</v>
      </c>
      <c r="U344" s="236"/>
      <c r="V344" s="165"/>
      <c r="W344" s="167"/>
      <c r="X344" s="165"/>
      <c r="Y344" s="165"/>
    </row>
    <row r="345" spans="2:25" ht="59.25" customHeight="1" x14ac:dyDescent="0.2">
      <c r="B345" s="94">
        <v>2</v>
      </c>
      <c r="C345" s="94">
        <v>10</v>
      </c>
      <c r="D345" s="94" t="s">
        <v>1880</v>
      </c>
      <c r="E345" s="118" t="s">
        <v>4299</v>
      </c>
      <c r="F345" s="196" t="s">
        <v>1974</v>
      </c>
      <c r="G345" s="197" t="s">
        <v>1975</v>
      </c>
      <c r="H345" s="118" t="s">
        <v>1977</v>
      </c>
      <c r="I345" s="158" t="s">
        <v>1976</v>
      </c>
      <c r="J345" s="93" t="s">
        <v>1978</v>
      </c>
      <c r="K345" s="158" t="s">
        <v>1979</v>
      </c>
      <c r="L345" s="158" t="s">
        <v>1980</v>
      </c>
      <c r="M345" s="93" t="s">
        <v>607</v>
      </c>
      <c r="N345" s="93" t="s">
        <v>45</v>
      </c>
      <c r="O345" s="93" t="s">
        <v>608</v>
      </c>
      <c r="P345" s="47" t="s">
        <v>1981</v>
      </c>
      <c r="Q345" s="43" t="s">
        <v>1982</v>
      </c>
      <c r="R345" s="158" t="s">
        <v>1983</v>
      </c>
      <c r="S345" s="93" t="s">
        <v>612</v>
      </c>
      <c r="T345" s="64">
        <v>11</v>
      </c>
      <c r="U345" s="235">
        <f>+T345/T346</f>
        <v>0.52380952380952384</v>
      </c>
      <c r="V345" s="165" t="s">
        <v>1984</v>
      </c>
      <c r="W345" s="167" t="s">
        <v>614</v>
      </c>
      <c r="X345" s="48" t="s">
        <v>1985</v>
      </c>
      <c r="Y345" s="165" t="s">
        <v>1986</v>
      </c>
    </row>
    <row r="346" spans="2:25" ht="59.25" customHeight="1" x14ac:dyDescent="0.2">
      <c r="B346" s="98">
        <v>2</v>
      </c>
      <c r="C346" s="98">
        <v>10</v>
      </c>
      <c r="D346" s="98" t="s">
        <v>1880</v>
      </c>
      <c r="E346" s="120" t="s">
        <v>4299</v>
      </c>
      <c r="F346" s="196"/>
      <c r="G346" s="197"/>
      <c r="H346" s="119"/>
      <c r="I346" s="158"/>
      <c r="J346" s="93" t="s">
        <v>1978</v>
      </c>
      <c r="K346" s="158" t="s">
        <v>1979</v>
      </c>
      <c r="L346" s="158"/>
      <c r="M346" s="93"/>
      <c r="N346" s="93" t="s">
        <v>45</v>
      </c>
      <c r="O346" s="93"/>
      <c r="P346" s="47" t="s">
        <v>1987</v>
      </c>
      <c r="Q346" s="43" t="s">
        <v>1982</v>
      </c>
      <c r="R346" s="158"/>
      <c r="S346" s="93"/>
      <c r="T346" s="64">
        <v>21</v>
      </c>
      <c r="U346" s="235"/>
      <c r="V346" s="165"/>
      <c r="W346" s="167"/>
      <c r="X346" s="48" t="s">
        <v>1988</v>
      </c>
      <c r="Y346" s="165"/>
    </row>
    <row r="347" spans="2:25" ht="79.5" customHeight="1" x14ac:dyDescent="0.2">
      <c r="B347" s="94">
        <v>2</v>
      </c>
      <c r="C347" s="94">
        <v>10</v>
      </c>
      <c r="D347" s="94" t="s">
        <v>1880</v>
      </c>
      <c r="E347" s="118" t="s">
        <v>4299</v>
      </c>
      <c r="F347" s="132" t="s">
        <v>1974</v>
      </c>
      <c r="G347" s="197" t="s">
        <v>1989</v>
      </c>
      <c r="H347" s="47" t="s">
        <v>1991</v>
      </c>
      <c r="I347" s="158" t="s">
        <v>1990</v>
      </c>
      <c r="J347" s="93" t="s">
        <v>758</v>
      </c>
      <c r="K347" s="158" t="s">
        <v>1992</v>
      </c>
      <c r="L347" s="158" t="s">
        <v>1993</v>
      </c>
      <c r="M347" s="93" t="s">
        <v>607</v>
      </c>
      <c r="N347" s="93" t="s">
        <v>341</v>
      </c>
      <c r="O347" s="93" t="s">
        <v>1994</v>
      </c>
      <c r="P347" s="78" t="s">
        <v>1995</v>
      </c>
      <c r="Q347" s="43" t="s">
        <v>1996</v>
      </c>
      <c r="R347" s="158" t="s">
        <v>1997</v>
      </c>
      <c r="S347" s="93" t="s">
        <v>664</v>
      </c>
      <c r="T347" s="71">
        <v>1</v>
      </c>
      <c r="U347" s="249" t="s">
        <v>4444</v>
      </c>
      <c r="V347" s="165" t="s">
        <v>1998</v>
      </c>
      <c r="W347" s="165" t="s">
        <v>614</v>
      </c>
      <c r="X347" s="165" t="s">
        <v>1999</v>
      </c>
      <c r="Y347" s="165" t="s">
        <v>2000</v>
      </c>
    </row>
    <row r="348" spans="2:25" ht="79.5" customHeight="1" x14ac:dyDescent="0.2">
      <c r="B348" s="98">
        <v>2</v>
      </c>
      <c r="C348" s="98">
        <v>10</v>
      </c>
      <c r="D348" s="98"/>
      <c r="E348" s="120"/>
      <c r="F348" s="133"/>
      <c r="G348" s="197"/>
      <c r="H348" s="47" t="s">
        <v>1991</v>
      </c>
      <c r="I348" s="158"/>
      <c r="J348" s="93"/>
      <c r="K348" s="158"/>
      <c r="L348" s="158"/>
      <c r="M348" s="93"/>
      <c r="N348" s="93"/>
      <c r="O348" s="93"/>
      <c r="P348" s="78" t="s">
        <v>2001</v>
      </c>
      <c r="Q348" s="43" t="s">
        <v>1996</v>
      </c>
      <c r="R348" s="158"/>
      <c r="S348" s="93"/>
      <c r="T348" s="71">
        <v>1</v>
      </c>
      <c r="U348" s="249"/>
      <c r="V348" s="165"/>
      <c r="W348" s="165"/>
      <c r="X348" s="165"/>
      <c r="Y348" s="165"/>
    </row>
    <row r="349" spans="2:25" ht="79.5" customHeight="1" x14ac:dyDescent="0.2">
      <c r="B349" s="98">
        <v>2</v>
      </c>
      <c r="C349" s="98">
        <v>10</v>
      </c>
      <c r="D349" s="98"/>
      <c r="E349" s="120"/>
      <c r="F349" s="133"/>
      <c r="G349" s="197"/>
      <c r="H349" s="47" t="s">
        <v>1991</v>
      </c>
      <c r="I349" s="158"/>
      <c r="J349" s="93"/>
      <c r="K349" s="158"/>
      <c r="L349" s="158"/>
      <c r="M349" s="93"/>
      <c r="N349" s="93"/>
      <c r="O349" s="93"/>
      <c r="P349" s="78" t="s">
        <v>2002</v>
      </c>
      <c r="Q349" s="43" t="s">
        <v>1996</v>
      </c>
      <c r="R349" s="158"/>
      <c r="S349" s="93"/>
      <c r="T349" s="71">
        <v>1</v>
      </c>
      <c r="U349" s="249"/>
      <c r="V349" s="165"/>
      <c r="W349" s="165"/>
      <c r="X349" s="165" t="s">
        <v>1999</v>
      </c>
      <c r="Y349" s="165"/>
    </row>
    <row r="350" spans="2:25" ht="79.5" customHeight="1" x14ac:dyDescent="0.2">
      <c r="B350" s="98">
        <v>2</v>
      </c>
      <c r="C350" s="98">
        <v>10</v>
      </c>
      <c r="D350" s="98"/>
      <c r="E350" s="120"/>
      <c r="F350" s="133"/>
      <c r="G350" s="197"/>
      <c r="H350" s="47" t="s">
        <v>1991</v>
      </c>
      <c r="I350" s="158"/>
      <c r="J350" s="93"/>
      <c r="K350" s="158"/>
      <c r="L350" s="158"/>
      <c r="M350" s="93"/>
      <c r="N350" s="93"/>
      <c r="O350" s="93"/>
      <c r="P350" s="78" t="s">
        <v>2003</v>
      </c>
      <c r="Q350" s="43" t="s">
        <v>1996</v>
      </c>
      <c r="R350" s="158"/>
      <c r="S350" s="93"/>
      <c r="T350" s="71">
        <v>1</v>
      </c>
      <c r="U350" s="249"/>
      <c r="V350" s="165"/>
      <c r="W350" s="165"/>
      <c r="X350" s="165"/>
      <c r="Y350" s="165"/>
    </row>
    <row r="351" spans="2:25" ht="79.5" customHeight="1" x14ac:dyDescent="0.2">
      <c r="B351" s="98">
        <v>2</v>
      </c>
      <c r="C351" s="98">
        <v>10</v>
      </c>
      <c r="D351" s="98"/>
      <c r="E351" s="120"/>
      <c r="F351" s="133"/>
      <c r="G351" s="197"/>
      <c r="H351" s="47" t="s">
        <v>1991</v>
      </c>
      <c r="I351" s="158"/>
      <c r="J351" s="93"/>
      <c r="K351" s="158"/>
      <c r="L351" s="158"/>
      <c r="M351" s="93"/>
      <c r="N351" s="93"/>
      <c r="O351" s="93"/>
      <c r="P351" s="78" t="s">
        <v>2004</v>
      </c>
      <c r="Q351" s="43" t="s">
        <v>1996</v>
      </c>
      <c r="R351" s="158"/>
      <c r="S351" s="93"/>
      <c r="T351" s="71">
        <v>1</v>
      </c>
      <c r="U351" s="249"/>
      <c r="V351" s="165"/>
      <c r="W351" s="165"/>
      <c r="X351" s="48" t="s">
        <v>1999</v>
      </c>
      <c r="Y351" s="165"/>
    </row>
    <row r="352" spans="2:25" ht="79.5" customHeight="1" x14ac:dyDescent="0.2">
      <c r="B352" s="98">
        <v>2</v>
      </c>
      <c r="C352" s="98">
        <v>10</v>
      </c>
      <c r="D352" s="98"/>
      <c r="E352" s="120"/>
      <c r="F352" s="133"/>
      <c r="G352" s="197"/>
      <c r="H352" s="47" t="s">
        <v>1991</v>
      </c>
      <c r="I352" s="158"/>
      <c r="J352" s="93"/>
      <c r="K352" s="158"/>
      <c r="L352" s="158"/>
      <c r="M352" s="93"/>
      <c r="N352" s="93"/>
      <c r="O352" s="93"/>
      <c r="P352" s="78" t="s">
        <v>2005</v>
      </c>
      <c r="Q352" s="43" t="s">
        <v>1996</v>
      </c>
      <c r="R352" s="158"/>
      <c r="S352" s="93"/>
      <c r="T352" s="71">
        <v>1</v>
      </c>
      <c r="U352" s="249"/>
      <c r="V352" s="165"/>
      <c r="W352" s="165"/>
      <c r="X352" s="48" t="s">
        <v>1999</v>
      </c>
      <c r="Y352" s="165"/>
    </row>
    <row r="353" spans="2:25" ht="79.5" customHeight="1" x14ac:dyDescent="0.2">
      <c r="B353" s="98">
        <v>2</v>
      </c>
      <c r="C353" s="98">
        <v>10</v>
      </c>
      <c r="D353" s="98"/>
      <c r="E353" s="120"/>
      <c r="F353" s="133"/>
      <c r="G353" s="197"/>
      <c r="H353" s="47" t="s">
        <v>1991</v>
      </c>
      <c r="I353" s="158"/>
      <c r="J353" s="93"/>
      <c r="K353" s="158"/>
      <c r="L353" s="158"/>
      <c r="M353" s="93"/>
      <c r="N353" s="93"/>
      <c r="O353" s="93"/>
      <c r="P353" s="78" t="s">
        <v>343</v>
      </c>
      <c r="Q353" s="43" t="s">
        <v>1996</v>
      </c>
      <c r="R353" s="158"/>
      <c r="S353" s="93"/>
      <c r="T353" s="71">
        <v>1</v>
      </c>
      <c r="U353" s="249"/>
      <c r="V353" s="165"/>
      <c r="W353" s="165"/>
      <c r="X353" s="48" t="s">
        <v>1999</v>
      </c>
      <c r="Y353" s="165"/>
    </row>
    <row r="354" spans="2:25" ht="79.5" customHeight="1" x14ac:dyDescent="0.2">
      <c r="B354" s="98">
        <v>2</v>
      </c>
      <c r="C354" s="98">
        <v>10</v>
      </c>
      <c r="D354" s="98"/>
      <c r="E354" s="120"/>
      <c r="F354" s="133"/>
      <c r="G354" s="197"/>
      <c r="H354" s="47" t="s">
        <v>1991</v>
      </c>
      <c r="I354" s="158"/>
      <c r="J354" s="93"/>
      <c r="K354" s="158"/>
      <c r="L354" s="158"/>
      <c r="M354" s="93"/>
      <c r="N354" s="93"/>
      <c r="O354" s="93"/>
      <c r="P354" s="78" t="s">
        <v>2006</v>
      </c>
      <c r="Q354" s="43" t="s">
        <v>1996</v>
      </c>
      <c r="R354" s="158"/>
      <c r="S354" s="93"/>
      <c r="T354" s="71">
        <v>1</v>
      </c>
      <c r="U354" s="249"/>
      <c r="V354" s="165"/>
      <c r="W354" s="165"/>
      <c r="X354" s="48" t="s">
        <v>1999</v>
      </c>
      <c r="Y354" s="165"/>
    </row>
    <row r="355" spans="2:25" ht="79.5" customHeight="1" x14ac:dyDescent="0.2">
      <c r="B355" s="98">
        <v>2</v>
      </c>
      <c r="C355" s="98">
        <v>10</v>
      </c>
      <c r="D355" s="98"/>
      <c r="E355" s="120"/>
      <c r="F355" s="133"/>
      <c r="G355" s="197"/>
      <c r="H355" s="47" t="s">
        <v>1991</v>
      </c>
      <c r="I355" s="158"/>
      <c r="J355" s="93"/>
      <c r="K355" s="158"/>
      <c r="L355" s="158"/>
      <c r="M355" s="93"/>
      <c r="N355" s="93"/>
      <c r="O355" s="93"/>
      <c r="P355" s="78" t="s">
        <v>2007</v>
      </c>
      <c r="Q355" s="43" t="s">
        <v>1996</v>
      </c>
      <c r="R355" s="158"/>
      <c r="S355" s="93"/>
      <c r="T355" s="71">
        <v>1</v>
      </c>
      <c r="U355" s="249"/>
      <c r="V355" s="165"/>
      <c r="W355" s="165"/>
      <c r="X355" s="48" t="s">
        <v>1999</v>
      </c>
      <c r="Y355" s="165"/>
    </row>
    <row r="356" spans="2:25" ht="79.5" customHeight="1" x14ac:dyDescent="0.2">
      <c r="B356" s="95">
        <v>2</v>
      </c>
      <c r="C356" s="95">
        <v>10</v>
      </c>
      <c r="D356" s="95"/>
      <c r="E356" s="119"/>
      <c r="F356" s="134"/>
      <c r="G356" s="197"/>
      <c r="H356" s="47" t="s">
        <v>1991</v>
      </c>
      <c r="I356" s="158"/>
      <c r="J356" s="93"/>
      <c r="K356" s="158"/>
      <c r="L356" s="158"/>
      <c r="M356" s="93"/>
      <c r="N356" s="93"/>
      <c r="O356" s="93"/>
      <c r="P356" s="78" t="s">
        <v>2008</v>
      </c>
      <c r="Q356" s="43" t="s">
        <v>1996</v>
      </c>
      <c r="R356" s="158"/>
      <c r="S356" s="93"/>
      <c r="T356" s="71">
        <v>0</v>
      </c>
      <c r="U356" s="249"/>
      <c r="V356" s="165"/>
      <c r="W356" s="165"/>
      <c r="X356" s="48" t="s">
        <v>1999</v>
      </c>
      <c r="Y356" s="165"/>
    </row>
    <row r="357" spans="2:25" ht="51.75" customHeight="1" x14ac:dyDescent="0.2">
      <c r="B357" s="94">
        <v>2</v>
      </c>
      <c r="C357" s="94">
        <v>10</v>
      </c>
      <c r="D357" s="94" t="s">
        <v>1880</v>
      </c>
      <c r="E357" s="118" t="s">
        <v>4299</v>
      </c>
      <c r="F357" s="196" t="s">
        <v>1974</v>
      </c>
      <c r="G357" s="197" t="s">
        <v>2009</v>
      </c>
      <c r="H357" s="118" t="s">
        <v>1883</v>
      </c>
      <c r="I357" s="158" t="s">
        <v>2010</v>
      </c>
      <c r="J357" s="93" t="s">
        <v>758</v>
      </c>
      <c r="K357" s="158" t="s">
        <v>2011</v>
      </c>
      <c r="L357" s="158" t="s">
        <v>2012</v>
      </c>
      <c r="M357" s="93" t="s">
        <v>607</v>
      </c>
      <c r="N357" s="93" t="s">
        <v>45</v>
      </c>
      <c r="O357" s="93" t="s">
        <v>608</v>
      </c>
      <c r="P357" s="47" t="s">
        <v>2013</v>
      </c>
      <c r="Q357" s="43" t="s">
        <v>498</v>
      </c>
      <c r="R357" s="158" t="s">
        <v>2014</v>
      </c>
      <c r="S357" s="93" t="s">
        <v>664</v>
      </c>
      <c r="T357" s="64" t="s">
        <v>28</v>
      </c>
      <c r="U357" s="236" t="s">
        <v>28</v>
      </c>
      <c r="V357" s="165" t="s">
        <v>1024</v>
      </c>
      <c r="W357" s="167" t="s">
        <v>614</v>
      </c>
      <c r="X357" s="165" t="s">
        <v>2015</v>
      </c>
      <c r="Y357" s="165" t="s">
        <v>2016</v>
      </c>
    </row>
    <row r="358" spans="2:25" ht="51.75" customHeight="1" x14ac:dyDescent="0.2">
      <c r="B358" s="95"/>
      <c r="C358" s="95">
        <v>10</v>
      </c>
      <c r="D358" s="95"/>
      <c r="E358" s="119" t="s">
        <v>4299</v>
      </c>
      <c r="F358" s="196"/>
      <c r="G358" s="197"/>
      <c r="H358" s="119"/>
      <c r="I358" s="158"/>
      <c r="J358" s="93"/>
      <c r="K358" s="158"/>
      <c r="L358" s="158"/>
      <c r="M358" s="93"/>
      <c r="N358" s="93"/>
      <c r="O358" s="93"/>
      <c r="P358" s="47" t="s">
        <v>2017</v>
      </c>
      <c r="Q358" s="43" t="s">
        <v>498</v>
      </c>
      <c r="R358" s="158"/>
      <c r="S358" s="93"/>
      <c r="T358" s="64" t="s">
        <v>28</v>
      </c>
      <c r="U358" s="236"/>
      <c r="V358" s="165"/>
      <c r="W358" s="167"/>
      <c r="X358" s="165"/>
      <c r="Y358" s="165"/>
    </row>
    <row r="359" spans="2:25" ht="51.75" customHeight="1" x14ac:dyDescent="0.2">
      <c r="B359" s="94">
        <v>2</v>
      </c>
      <c r="C359" s="94">
        <v>10</v>
      </c>
      <c r="D359" s="94" t="s">
        <v>1880</v>
      </c>
      <c r="E359" s="118" t="s">
        <v>4299</v>
      </c>
      <c r="F359" s="196" t="s">
        <v>1974</v>
      </c>
      <c r="G359" s="197" t="s">
        <v>2018</v>
      </c>
      <c r="H359" s="118" t="s">
        <v>1991</v>
      </c>
      <c r="I359" s="158" t="s">
        <v>2019</v>
      </c>
      <c r="J359" s="93" t="s">
        <v>758</v>
      </c>
      <c r="K359" s="158" t="s">
        <v>2020</v>
      </c>
      <c r="L359" s="158" t="s">
        <v>2021</v>
      </c>
      <c r="M359" s="93" t="s">
        <v>607</v>
      </c>
      <c r="N359" s="93" t="s">
        <v>45</v>
      </c>
      <c r="O359" s="93" t="s">
        <v>608</v>
      </c>
      <c r="P359" s="47" t="s">
        <v>2022</v>
      </c>
      <c r="Q359" s="43" t="s">
        <v>498</v>
      </c>
      <c r="R359" s="158" t="s">
        <v>2023</v>
      </c>
      <c r="S359" s="93" t="s">
        <v>664</v>
      </c>
      <c r="T359" s="64" t="s">
        <v>28</v>
      </c>
      <c r="U359" s="236" t="s">
        <v>28</v>
      </c>
      <c r="V359" s="165" t="s">
        <v>1024</v>
      </c>
      <c r="W359" s="167" t="s">
        <v>614</v>
      </c>
      <c r="X359" s="165" t="s">
        <v>2015</v>
      </c>
      <c r="Y359" s="165" t="s">
        <v>2024</v>
      </c>
    </row>
    <row r="360" spans="2:25" ht="51.75" customHeight="1" x14ac:dyDescent="0.2">
      <c r="B360" s="95">
        <v>2</v>
      </c>
      <c r="C360" s="95">
        <v>10</v>
      </c>
      <c r="D360" s="95" t="s">
        <v>1880</v>
      </c>
      <c r="E360" s="119" t="s">
        <v>4299</v>
      </c>
      <c r="F360" s="196" t="s">
        <v>1974</v>
      </c>
      <c r="G360" s="197"/>
      <c r="H360" s="119"/>
      <c r="I360" s="158"/>
      <c r="J360" s="93" t="s">
        <v>758</v>
      </c>
      <c r="K360" s="158" t="s">
        <v>2020</v>
      </c>
      <c r="L360" s="158"/>
      <c r="M360" s="93"/>
      <c r="N360" s="93" t="s">
        <v>45</v>
      </c>
      <c r="O360" s="93"/>
      <c r="P360" s="47" t="s">
        <v>2025</v>
      </c>
      <c r="Q360" s="43" t="s">
        <v>498</v>
      </c>
      <c r="R360" s="158"/>
      <c r="S360" s="93"/>
      <c r="T360" s="64" t="s">
        <v>28</v>
      </c>
      <c r="U360" s="236"/>
      <c r="V360" s="165"/>
      <c r="W360" s="167"/>
      <c r="X360" s="165"/>
      <c r="Y360" s="165"/>
    </row>
    <row r="361" spans="2:25" ht="96" customHeight="1" x14ac:dyDescent="0.2">
      <c r="B361" s="94">
        <v>2</v>
      </c>
      <c r="C361" s="94">
        <v>10</v>
      </c>
      <c r="D361" s="94" t="s">
        <v>1880</v>
      </c>
      <c r="E361" s="118" t="s">
        <v>4299</v>
      </c>
      <c r="F361" s="196" t="s">
        <v>1974</v>
      </c>
      <c r="G361" s="197" t="s">
        <v>2026</v>
      </c>
      <c r="H361" s="118" t="s">
        <v>1883</v>
      </c>
      <c r="I361" s="158" t="s">
        <v>2027</v>
      </c>
      <c r="J361" s="93" t="s">
        <v>758</v>
      </c>
      <c r="K361" s="158" t="s">
        <v>2028</v>
      </c>
      <c r="L361" s="118" t="s">
        <v>4430</v>
      </c>
      <c r="M361" s="93" t="s">
        <v>607</v>
      </c>
      <c r="N361" s="93" t="s">
        <v>45</v>
      </c>
      <c r="O361" s="93" t="s">
        <v>608</v>
      </c>
      <c r="P361" s="47" t="s">
        <v>2029</v>
      </c>
      <c r="Q361" s="43" t="s">
        <v>2030</v>
      </c>
      <c r="R361" s="158" t="s">
        <v>2031</v>
      </c>
      <c r="S361" s="93" t="s">
        <v>612</v>
      </c>
      <c r="T361" s="64" t="s">
        <v>28</v>
      </c>
      <c r="U361" s="236" t="s">
        <v>28</v>
      </c>
      <c r="V361" s="165" t="s">
        <v>1024</v>
      </c>
      <c r="W361" s="167" t="s">
        <v>614</v>
      </c>
      <c r="X361" s="48"/>
      <c r="Y361" s="48"/>
    </row>
    <row r="362" spans="2:25" ht="96" customHeight="1" x14ac:dyDescent="0.2">
      <c r="B362" s="95">
        <v>2</v>
      </c>
      <c r="C362" s="95">
        <v>10</v>
      </c>
      <c r="D362" s="95" t="s">
        <v>1880</v>
      </c>
      <c r="E362" s="119" t="s">
        <v>4299</v>
      </c>
      <c r="F362" s="196" t="s">
        <v>1974</v>
      </c>
      <c r="G362" s="197"/>
      <c r="H362" s="119"/>
      <c r="I362" s="158"/>
      <c r="J362" s="93" t="s">
        <v>758</v>
      </c>
      <c r="K362" s="158"/>
      <c r="L362" s="119"/>
      <c r="M362" s="93"/>
      <c r="N362" s="93" t="s">
        <v>45</v>
      </c>
      <c r="O362" s="93"/>
      <c r="P362" s="47" t="s">
        <v>2032</v>
      </c>
      <c r="Q362" s="43" t="s">
        <v>2030</v>
      </c>
      <c r="R362" s="158"/>
      <c r="S362" s="93"/>
      <c r="T362" s="64" t="s">
        <v>28</v>
      </c>
      <c r="U362" s="236"/>
      <c r="V362" s="165"/>
      <c r="W362" s="167" t="s">
        <v>614</v>
      </c>
      <c r="X362" s="48"/>
      <c r="Y362" s="48"/>
    </row>
    <row r="363" spans="2:25" ht="49.5" x14ac:dyDescent="0.2">
      <c r="B363" s="94">
        <v>2</v>
      </c>
      <c r="C363" s="94">
        <v>10</v>
      </c>
      <c r="D363" s="94" t="s">
        <v>4450</v>
      </c>
      <c r="E363" s="118" t="s">
        <v>4300</v>
      </c>
      <c r="F363" s="196" t="s">
        <v>1974</v>
      </c>
      <c r="G363" s="94"/>
      <c r="H363" s="63" t="s">
        <v>1991</v>
      </c>
      <c r="I363" s="87"/>
      <c r="J363" s="87"/>
      <c r="K363" s="130" t="s">
        <v>4398</v>
      </c>
      <c r="L363" s="128" t="s">
        <v>508</v>
      </c>
      <c r="M363" s="87" t="s">
        <v>4429</v>
      </c>
      <c r="N363" s="107" t="s">
        <v>511</v>
      </c>
      <c r="O363" s="147" t="s">
        <v>608</v>
      </c>
      <c r="P363" s="8" t="s">
        <v>510</v>
      </c>
      <c r="Q363" s="11" t="s">
        <v>511</v>
      </c>
      <c r="R363" s="128" t="s">
        <v>509</v>
      </c>
      <c r="S363" s="145" t="s">
        <v>664</v>
      </c>
      <c r="T363" s="30" t="s">
        <v>28</v>
      </c>
      <c r="U363" s="241" t="s">
        <v>28</v>
      </c>
      <c r="V363" s="165" t="s">
        <v>507</v>
      </c>
      <c r="W363" s="167" t="s">
        <v>637</v>
      </c>
      <c r="X363" s="48"/>
      <c r="Y363" s="49"/>
    </row>
    <row r="364" spans="2:25" ht="66" x14ac:dyDescent="0.2">
      <c r="B364" s="95">
        <v>2</v>
      </c>
      <c r="C364" s="95">
        <v>10</v>
      </c>
      <c r="D364" s="95" t="s">
        <v>142</v>
      </c>
      <c r="E364" s="119" t="s">
        <v>4300</v>
      </c>
      <c r="F364" s="196" t="s">
        <v>1974</v>
      </c>
      <c r="G364" s="95"/>
      <c r="H364" s="63" t="s">
        <v>77</v>
      </c>
      <c r="I364" s="89"/>
      <c r="J364" s="89"/>
      <c r="K364" s="131"/>
      <c r="L364" s="129"/>
      <c r="M364" s="89"/>
      <c r="N364" s="109"/>
      <c r="O364" s="148"/>
      <c r="P364" s="8" t="s">
        <v>78</v>
      </c>
      <c r="Q364" s="11" t="s">
        <v>79</v>
      </c>
      <c r="R364" s="129"/>
      <c r="S364" s="146"/>
      <c r="T364" s="28">
        <v>872056.97237944568</v>
      </c>
      <c r="U364" s="242"/>
      <c r="V364" s="165" t="s">
        <v>507</v>
      </c>
      <c r="W364" s="167" t="s">
        <v>637</v>
      </c>
      <c r="X364" s="48"/>
      <c r="Y364" s="49"/>
    </row>
    <row r="365" spans="2:25" ht="41.25" customHeight="1" x14ac:dyDescent="0.2">
      <c r="B365" s="94">
        <v>2</v>
      </c>
      <c r="C365" s="94">
        <v>10</v>
      </c>
      <c r="D365" s="94" t="s">
        <v>4450</v>
      </c>
      <c r="E365" s="118" t="s">
        <v>4300</v>
      </c>
      <c r="F365" s="196" t="s">
        <v>1974</v>
      </c>
      <c r="G365" s="94"/>
      <c r="H365" s="61" t="s">
        <v>1977</v>
      </c>
      <c r="I365" s="87"/>
      <c r="J365" s="87"/>
      <c r="K365" s="130" t="s">
        <v>4410</v>
      </c>
      <c r="L365" s="128" t="s">
        <v>561</v>
      </c>
      <c r="M365" s="87" t="s">
        <v>4429</v>
      </c>
      <c r="N365" s="107" t="s">
        <v>249</v>
      </c>
      <c r="O365" s="147" t="s">
        <v>608</v>
      </c>
      <c r="P365" s="59" t="s">
        <v>4443</v>
      </c>
      <c r="Q365" s="11" t="s">
        <v>249</v>
      </c>
      <c r="R365" s="128" t="s">
        <v>562</v>
      </c>
      <c r="S365" s="145" t="s">
        <v>664</v>
      </c>
      <c r="T365" s="28">
        <v>80129124126</v>
      </c>
      <c r="U365" s="251">
        <f>(T365/T366)/365</f>
        <v>252.34357763301338</v>
      </c>
      <c r="V365" s="165" t="s">
        <v>560</v>
      </c>
      <c r="W365" s="167" t="s">
        <v>614</v>
      </c>
      <c r="X365" s="48"/>
      <c r="Y365" s="49"/>
    </row>
    <row r="366" spans="2:25" ht="74.25" customHeight="1" x14ac:dyDescent="0.2">
      <c r="B366" s="95">
        <v>2</v>
      </c>
      <c r="C366" s="95">
        <v>10</v>
      </c>
      <c r="D366" s="95" t="s">
        <v>142</v>
      </c>
      <c r="E366" s="119" t="s">
        <v>4300</v>
      </c>
      <c r="F366" s="196" t="s">
        <v>1974</v>
      </c>
      <c r="G366" s="95"/>
      <c r="H366" s="63" t="s">
        <v>77</v>
      </c>
      <c r="I366" s="89"/>
      <c r="J366" s="89"/>
      <c r="K366" s="131"/>
      <c r="L366" s="129"/>
      <c r="M366" s="89"/>
      <c r="N366" s="109"/>
      <c r="O366" s="148"/>
      <c r="P366" s="80" t="s">
        <v>78</v>
      </c>
      <c r="Q366" s="11" t="s">
        <v>79</v>
      </c>
      <c r="R366" s="129"/>
      <c r="S366" s="146"/>
      <c r="T366" s="28">
        <v>869972</v>
      </c>
      <c r="U366" s="252"/>
      <c r="V366" s="165" t="s">
        <v>560</v>
      </c>
      <c r="W366" s="167" t="s">
        <v>614</v>
      </c>
      <c r="X366" s="48"/>
      <c r="Y366" s="49"/>
    </row>
    <row r="367" spans="2:25" ht="49.5" x14ac:dyDescent="0.2">
      <c r="B367" s="94">
        <v>2</v>
      </c>
      <c r="C367" s="94">
        <v>10</v>
      </c>
      <c r="D367" s="94" t="s">
        <v>4450</v>
      </c>
      <c r="E367" s="118" t="s">
        <v>4300</v>
      </c>
      <c r="F367" s="198" t="s">
        <v>1879</v>
      </c>
      <c r="G367" s="94"/>
      <c r="H367" s="61" t="s">
        <v>1883</v>
      </c>
      <c r="I367" s="87"/>
      <c r="J367" s="87"/>
      <c r="K367" s="130" t="s">
        <v>1938</v>
      </c>
      <c r="L367" s="128" t="s">
        <v>493</v>
      </c>
      <c r="M367" s="87" t="s">
        <v>607</v>
      </c>
      <c r="N367" s="107" t="s">
        <v>45</v>
      </c>
      <c r="O367" s="147" t="s">
        <v>608</v>
      </c>
      <c r="P367" s="8" t="s">
        <v>495</v>
      </c>
      <c r="Q367" s="9" t="s">
        <v>496</v>
      </c>
      <c r="R367" s="128" t="s">
        <v>494</v>
      </c>
      <c r="S367" s="145" t="s">
        <v>4423</v>
      </c>
      <c r="T367" s="34">
        <v>71</v>
      </c>
      <c r="U367" s="233">
        <f>T367/T368</f>
        <v>0.94666666666666666</v>
      </c>
      <c r="V367" s="165" t="s">
        <v>65</v>
      </c>
      <c r="W367" s="167" t="s">
        <v>614</v>
      </c>
      <c r="X367" s="48"/>
      <c r="Y367" s="49"/>
    </row>
    <row r="368" spans="2:25" ht="49.5" x14ac:dyDescent="0.2">
      <c r="B368" s="95">
        <v>2</v>
      </c>
      <c r="C368" s="95">
        <v>10</v>
      </c>
      <c r="D368" s="95" t="s">
        <v>142</v>
      </c>
      <c r="E368" s="119" t="s">
        <v>4300</v>
      </c>
      <c r="F368" s="198"/>
      <c r="G368" s="95"/>
      <c r="H368" s="61" t="s">
        <v>1883</v>
      </c>
      <c r="I368" s="89"/>
      <c r="J368" s="89"/>
      <c r="K368" s="131"/>
      <c r="L368" s="129"/>
      <c r="M368" s="89"/>
      <c r="N368" s="109"/>
      <c r="O368" s="148"/>
      <c r="P368" s="8" t="s">
        <v>497</v>
      </c>
      <c r="Q368" s="9" t="s">
        <v>496</v>
      </c>
      <c r="R368" s="129"/>
      <c r="S368" s="146"/>
      <c r="T368" s="34">
        <v>75</v>
      </c>
      <c r="U368" s="234"/>
      <c r="V368" s="165" t="s">
        <v>65</v>
      </c>
      <c r="W368" s="167" t="s">
        <v>614</v>
      </c>
      <c r="X368" s="48"/>
      <c r="Y368" s="49"/>
    </row>
    <row r="369" spans="2:25" ht="66" customHeight="1" x14ac:dyDescent="0.2">
      <c r="B369" s="94">
        <v>2</v>
      </c>
      <c r="C369" s="94">
        <v>10</v>
      </c>
      <c r="D369" s="94" t="s">
        <v>4450</v>
      </c>
      <c r="E369" s="118" t="s">
        <v>4300</v>
      </c>
      <c r="F369" s="198" t="s">
        <v>1879</v>
      </c>
      <c r="G369" s="94"/>
      <c r="H369" s="61" t="s">
        <v>1883</v>
      </c>
      <c r="I369" s="87"/>
      <c r="J369" s="87"/>
      <c r="K369" s="130" t="s">
        <v>4396</v>
      </c>
      <c r="L369" s="128" t="s">
        <v>499</v>
      </c>
      <c r="M369" s="87" t="s">
        <v>4429</v>
      </c>
      <c r="N369" s="107" t="s">
        <v>45</v>
      </c>
      <c r="O369" s="147" t="s">
        <v>964</v>
      </c>
      <c r="P369" s="8" t="s">
        <v>501</v>
      </c>
      <c r="Q369" s="11" t="s">
        <v>163</v>
      </c>
      <c r="R369" s="128" t="s">
        <v>500</v>
      </c>
      <c r="S369" s="145" t="s">
        <v>664</v>
      </c>
      <c r="T369" s="28">
        <v>700</v>
      </c>
      <c r="U369" s="233">
        <f>((T369-T370)/T369)</f>
        <v>0</v>
      </c>
      <c r="V369" s="165" t="s">
        <v>65</v>
      </c>
      <c r="W369" s="167" t="s">
        <v>614</v>
      </c>
      <c r="X369" s="48"/>
      <c r="Y369" s="49"/>
    </row>
    <row r="370" spans="2:25" ht="49.5" x14ac:dyDescent="0.2">
      <c r="B370" s="95">
        <v>2</v>
      </c>
      <c r="C370" s="95">
        <v>10</v>
      </c>
      <c r="D370" s="95" t="s">
        <v>142</v>
      </c>
      <c r="E370" s="119" t="s">
        <v>4300</v>
      </c>
      <c r="F370" s="198"/>
      <c r="G370" s="95"/>
      <c r="H370" s="61" t="s">
        <v>1883</v>
      </c>
      <c r="I370" s="89"/>
      <c r="J370" s="89"/>
      <c r="K370" s="131"/>
      <c r="L370" s="129"/>
      <c r="M370" s="89"/>
      <c r="N370" s="109"/>
      <c r="O370" s="148"/>
      <c r="P370" s="8" t="s">
        <v>502</v>
      </c>
      <c r="Q370" s="11" t="s">
        <v>163</v>
      </c>
      <c r="R370" s="129"/>
      <c r="S370" s="146"/>
      <c r="T370" s="28">
        <v>700</v>
      </c>
      <c r="U370" s="234"/>
      <c r="V370" s="165" t="s">
        <v>65</v>
      </c>
      <c r="W370" s="167" t="s">
        <v>614</v>
      </c>
      <c r="X370" s="48"/>
      <c r="Y370" s="49"/>
    </row>
    <row r="371" spans="2:25" ht="91.5" customHeight="1" x14ac:dyDescent="0.2">
      <c r="B371" s="94">
        <v>2</v>
      </c>
      <c r="C371" s="94">
        <v>10</v>
      </c>
      <c r="D371" s="94" t="s">
        <v>4450</v>
      </c>
      <c r="E371" s="118" t="s">
        <v>4300</v>
      </c>
      <c r="F371" s="198" t="s">
        <v>1879</v>
      </c>
      <c r="G371" s="94"/>
      <c r="H371" s="61" t="s">
        <v>1883</v>
      </c>
      <c r="I371" s="87"/>
      <c r="J371" s="87"/>
      <c r="K371" s="130" t="s">
        <v>4397</v>
      </c>
      <c r="L371" s="128" t="s">
        <v>503</v>
      </c>
      <c r="M371" s="87" t="s">
        <v>607</v>
      </c>
      <c r="N371" s="107" t="s">
        <v>45</v>
      </c>
      <c r="O371" s="147" t="s">
        <v>608</v>
      </c>
      <c r="P371" s="8" t="s">
        <v>505</v>
      </c>
      <c r="Q371" s="11" t="s">
        <v>95</v>
      </c>
      <c r="R371" s="128" t="s">
        <v>504</v>
      </c>
      <c r="S371" s="145" t="s">
        <v>4423</v>
      </c>
      <c r="T371" s="28">
        <v>3321</v>
      </c>
      <c r="U371" s="253">
        <f>((T371-T372)/T371)</f>
        <v>0.34748569707919302</v>
      </c>
      <c r="V371" s="165" t="s">
        <v>65</v>
      </c>
      <c r="W371" s="167" t="s">
        <v>614</v>
      </c>
      <c r="X371" s="48"/>
      <c r="Y371" s="49"/>
    </row>
    <row r="372" spans="2:25" ht="63.75" customHeight="1" x14ac:dyDescent="0.2">
      <c r="B372" s="95">
        <v>2</v>
      </c>
      <c r="C372" s="95">
        <v>10</v>
      </c>
      <c r="D372" s="95" t="s">
        <v>142</v>
      </c>
      <c r="E372" s="119" t="s">
        <v>4300</v>
      </c>
      <c r="F372" s="198"/>
      <c r="G372" s="95"/>
      <c r="H372" s="61" t="s">
        <v>1883</v>
      </c>
      <c r="I372" s="89"/>
      <c r="J372" s="89"/>
      <c r="K372" s="131"/>
      <c r="L372" s="129"/>
      <c r="M372" s="89"/>
      <c r="N372" s="109"/>
      <c r="O372" s="148"/>
      <c r="P372" s="8" t="s">
        <v>506</v>
      </c>
      <c r="Q372" s="11" t="s">
        <v>95</v>
      </c>
      <c r="R372" s="129"/>
      <c r="S372" s="146"/>
      <c r="T372" s="28">
        <v>2167</v>
      </c>
      <c r="U372" s="254"/>
      <c r="V372" s="165" t="s">
        <v>65</v>
      </c>
      <c r="W372" s="167" t="s">
        <v>614</v>
      </c>
      <c r="X372" s="48"/>
      <c r="Y372" s="49"/>
    </row>
    <row r="373" spans="2:25" ht="115.5" x14ac:dyDescent="0.2">
      <c r="B373" s="94">
        <v>2</v>
      </c>
      <c r="C373" s="94">
        <v>10</v>
      </c>
      <c r="D373" s="94" t="s">
        <v>4450</v>
      </c>
      <c r="E373" s="118" t="s">
        <v>4300</v>
      </c>
      <c r="F373" s="198" t="s">
        <v>1879</v>
      </c>
      <c r="G373" s="94"/>
      <c r="H373" s="61" t="s">
        <v>1977</v>
      </c>
      <c r="I373" s="87"/>
      <c r="J373" s="87"/>
      <c r="K373" s="130" t="s">
        <v>4399</v>
      </c>
      <c r="L373" s="128" t="s">
        <v>512</v>
      </c>
      <c r="M373" s="53" t="s">
        <v>4429</v>
      </c>
      <c r="N373" s="51" t="s">
        <v>45</v>
      </c>
      <c r="O373" s="57" t="s">
        <v>964</v>
      </c>
      <c r="P373" s="8" t="s">
        <v>514</v>
      </c>
      <c r="Q373" s="11" t="s">
        <v>389</v>
      </c>
      <c r="R373" s="8" t="s">
        <v>513</v>
      </c>
      <c r="S373" s="56" t="s">
        <v>664</v>
      </c>
      <c r="T373" s="28">
        <v>21985631</v>
      </c>
      <c r="U373" s="233">
        <f>((T373-T374)/T374)</f>
        <v>-0.27479770207354404</v>
      </c>
      <c r="V373" s="165" t="s">
        <v>65</v>
      </c>
      <c r="W373" s="167" t="s">
        <v>614</v>
      </c>
      <c r="X373" s="48"/>
      <c r="Y373" s="49"/>
    </row>
    <row r="374" spans="2:25" ht="115.5" x14ac:dyDescent="0.2">
      <c r="B374" s="95">
        <v>2</v>
      </c>
      <c r="C374" s="95">
        <v>10</v>
      </c>
      <c r="D374" s="95" t="s">
        <v>142</v>
      </c>
      <c r="E374" s="119" t="s">
        <v>4300</v>
      </c>
      <c r="F374" s="198"/>
      <c r="G374" s="95"/>
      <c r="H374" s="61" t="s">
        <v>1977</v>
      </c>
      <c r="I374" s="89"/>
      <c r="J374" s="89"/>
      <c r="K374" s="131"/>
      <c r="L374" s="129"/>
      <c r="M374" s="53" t="s">
        <v>4429</v>
      </c>
      <c r="N374" s="51" t="s">
        <v>45</v>
      </c>
      <c r="O374" s="57" t="s">
        <v>964</v>
      </c>
      <c r="P374" s="8" t="s">
        <v>515</v>
      </c>
      <c r="Q374" s="11" t="s">
        <v>389</v>
      </c>
      <c r="R374" s="8" t="s">
        <v>513</v>
      </c>
      <c r="S374" s="56" t="s">
        <v>664</v>
      </c>
      <c r="T374" s="28">
        <v>30316549</v>
      </c>
      <c r="U374" s="234"/>
      <c r="V374" s="165" t="s">
        <v>65</v>
      </c>
      <c r="W374" s="167" t="s">
        <v>614</v>
      </c>
      <c r="X374" s="48"/>
      <c r="Y374" s="49"/>
    </row>
    <row r="375" spans="2:25" ht="58.5" customHeight="1" x14ac:dyDescent="0.2">
      <c r="B375" s="94">
        <v>2</v>
      </c>
      <c r="C375" s="94">
        <v>11</v>
      </c>
      <c r="D375" s="94" t="s">
        <v>2033</v>
      </c>
      <c r="E375" s="118" t="s">
        <v>4299</v>
      </c>
      <c r="F375" s="126" t="s">
        <v>2034</v>
      </c>
      <c r="G375" s="93" t="s">
        <v>2035</v>
      </c>
      <c r="H375" s="158" t="s">
        <v>2037</v>
      </c>
      <c r="I375" s="158" t="s">
        <v>2036</v>
      </c>
      <c r="J375" s="93" t="s">
        <v>2038</v>
      </c>
      <c r="K375" s="158" t="s">
        <v>2039</v>
      </c>
      <c r="L375" s="158" t="s">
        <v>2040</v>
      </c>
      <c r="M375" s="93" t="s">
        <v>607</v>
      </c>
      <c r="N375" s="93" t="s">
        <v>45</v>
      </c>
      <c r="O375" s="93" t="s">
        <v>608</v>
      </c>
      <c r="P375" s="47" t="s">
        <v>2041</v>
      </c>
      <c r="Q375" s="43" t="s">
        <v>2042</v>
      </c>
      <c r="R375" s="158" t="s">
        <v>2043</v>
      </c>
      <c r="S375" s="93" t="s">
        <v>664</v>
      </c>
      <c r="T375" s="64">
        <v>3</v>
      </c>
      <c r="U375" s="235">
        <f>(T375/T376)</f>
        <v>0.5</v>
      </c>
      <c r="V375" s="165" t="s">
        <v>2044</v>
      </c>
      <c r="W375" s="167" t="s">
        <v>614</v>
      </c>
      <c r="X375" s="165" t="s">
        <v>2045</v>
      </c>
      <c r="Y375" s="165" t="s">
        <v>2046</v>
      </c>
    </row>
    <row r="376" spans="2:25" ht="58.5" customHeight="1" x14ac:dyDescent="0.2">
      <c r="B376" s="95">
        <v>2</v>
      </c>
      <c r="C376" s="95">
        <v>11</v>
      </c>
      <c r="D376" s="95"/>
      <c r="E376" s="119" t="s">
        <v>4299</v>
      </c>
      <c r="F376" s="126"/>
      <c r="G376" s="93"/>
      <c r="H376" s="158"/>
      <c r="I376" s="158"/>
      <c r="J376" s="93"/>
      <c r="K376" s="158"/>
      <c r="L376" s="158"/>
      <c r="M376" s="93"/>
      <c r="N376" s="93"/>
      <c r="O376" s="93"/>
      <c r="P376" s="47" t="s">
        <v>2047</v>
      </c>
      <c r="Q376" s="43" t="s">
        <v>2042</v>
      </c>
      <c r="R376" s="158"/>
      <c r="S376" s="93"/>
      <c r="T376" s="64">
        <v>6</v>
      </c>
      <c r="U376" s="235"/>
      <c r="V376" s="165"/>
      <c r="W376" s="167"/>
      <c r="X376" s="165"/>
      <c r="Y376" s="165"/>
    </row>
    <row r="377" spans="2:25" ht="58.5" customHeight="1" x14ac:dyDescent="0.2">
      <c r="B377" s="94">
        <v>2</v>
      </c>
      <c r="C377" s="94">
        <v>11</v>
      </c>
      <c r="D377" s="94" t="s">
        <v>2033</v>
      </c>
      <c r="E377" s="118" t="s">
        <v>4299</v>
      </c>
      <c r="F377" s="126" t="s">
        <v>2034</v>
      </c>
      <c r="G377" s="93" t="s">
        <v>2035</v>
      </c>
      <c r="H377" s="158" t="s">
        <v>861</v>
      </c>
      <c r="I377" s="158" t="s">
        <v>2036</v>
      </c>
      <c r="J377" s="93" t="s">
        <v>2048</v>
      </c>
      <c r="K377" s="158" t="s">
        <v>2039</v>
      </c>
      <c r="L377" s="158" t="s">
        <v>2040</v>
      </c>
      <c r="M377" s="93" t="s">
        <v>607</v>
      </c>
      <c r="N377" s="93" t="s">
        <v>45</v>
      </c>
      <c r="O377" s="93" t="s">
        <v>608</v>
      </c>
      <c r="P377" s="47" t="s">
        <v>2041</v>
      </c>
      <c r="Q377" s="43" t="s">
        <v>2042</v>
      </c>
      <c r="R377" s="158" t="s">
        <v>2043</v>
      </c>
      <c r="S377" s="93" t="s">
        <v>612</v>
      </c>
      <c r="T377" s="64">
        <v>4</v>
      </c>
      <c r="U377" s="235">
        <f>+T377/T378</f>
        <v>0.2857142857142857</v>
      </c>
      <c r="V377" s="165" t="s">
        <v>2049</v>
      </c>
      <c r="W377" s="167" t="s">
        <v>614</v>
      </c>
      <c r="X377" s="165" t="s">
        <v>2045</v>
      </c>
      <c r="Y377" s="165" t="s">
        <v>2046</v>
      </c>
    </row>
    <row r="378" spans="2:25" ht="58.5" customHeight="1" x14ac:dyDescent="0.2">
      <c r="B378" s="95">
        <v>2</v>
      </c>
      <c r="C378" s="95">
        <v>11</v>
      </c>
      <c r="D378" s="95"/>
      <c r="E378" s="119" t="s">
        <v>4299</v>
      </c>
      <c r="F378" s="126"/>
      <c r="G378" s="93"/>
      <c r="H378" s="158"/>
      <c r="I378" s="158"/>
      <c r="J378" s="93"/>
      <c r="K378" s="158"/>
      <c r="L378" s="158"/>
      <c r="M378" s="93"/>
      <c r="N378" s="93"/>
      <c r="O378" s="93"/>
      <c r="P378" s="47" t="s">
        <v>2047</v>
      </c>
      <c r="Q378" s="43" t="s">
        <v>2042</v>
      </c>
      <c r="R378" s="158"/>
      <c r="S378" s="93"/>
      <c r="T378" s="64">
        <v>14</v>
      </c>
      <c r="U378" s="235"/>
      <c r="V378" s="165"/>
      <c r="W378" s="167"/>
      <c r="X378" s="165"/>
      <c r="Y378" s="165"/>
    </row>
    <row r="379" spans="2:25" ht="57" customHeight="1" x14ac:dyDescent="0.2">
      <c r="B379" s="94">
        <v>2</v>
      </c>
      <c r="C379" s="94">
        <v>11</v>
      </c>
      <c r="D379" s="94" t="s">
        <v>2033</v>
      </c>
      <c r="E379" s="118" t="s">
        <v>4299</v>
      </c>
      <c r="F379" s="126" t="s">
        <v>2034</v>
      </c>
      <c r="G379" s="93" t="s">
        <v>2050</v>
      </c>
      <c r="H379" s="118" t="s">
        <v>2037</v>
      </c>
      <c r="I379" s="158" t="s">
        <v>2051</v>
      </c>
      <c r="J379" s="93" t="s">
        <v>2052</v>
      </c>
      <c r="K379" s="158" t="s">
        <v>2053</v>
      </c>
      <c r="L379" s="158" t="s">
        <v>2054</v>
      </c>
      <c r="M379" s="93" t="s">
        <v>607</v>
      </c>
      <c r="N379" s="93" t="s">
        <v>45</v>
      </c>
      <c r="O379" s="93" t="s">
        <v>608</v>
      </c>
      <c r="P379" s="47" t="s">
        <v>2055</v>
      </c>
      <c r="Q379" s="43" t="s">
        <v>878</v>
      </c>
      <c r="R379" s="158" t="s">
        <v>2056</v>
      </c>
      <c r="S379" s="93" t="s">
        <v>664</v>
      </c>
      <c r="T379" s="64">
        <v>5</v>
      </c>
      <c r="U379" s="235">
        <f>(T379/T380)</f>
        <v>0.3125</v>
      </c>
      <c r="V379" s="167">
        <v>0</v>
      </c>
      <c r="W379" s="167" t="s">
        <v>614</v>
      </c>
      <c r="X379" s="48" t="s">
        <v>2057</v>
      </c>
      <c r="Y379" s="165" t="s">
        <v>2058</v>
      </c>
    </row>
    <row r="380" spans="2:25" ht="36.75" customHeight="1" x14ac:dyDescent="0.2">
      <c r="B380" s="95">
        <v>2</v>
      </c>
      <c r="C380" s="95">
        <v>11</v>
      </c>
      <c r="D380" s="95" t="s">
        <v>2033</v>
      </c>
      <c r="E380" s="119" t="s">
        <v>4299</v>
      </c>
      <c r="F380" s="126" t="s">
        <v>2034</v>
      </c>
      <c r="G380" s="93"/>
      <c r="H380" s="119"/>
      <c r="I380" s="158" t="s">
        <v>2059</v>
      </c>
      <c r="J380" s="93" t="s">
        <v>2052</v>
      </c>
      <c r="K380" s="158" t="s">
        <v>2053</v>
      </c>
      <c r="L380" s="158"/>
      <c r="M380" s="93"/>
      <c r="N380" s="93" t="s">
        <v>45</v>
      </c>
      <c r="O380" s="93"/>
      <c r="P380" s="47" t="s">
        <v>2060</v>
      </c>
      <c r="Q380" s="43" t="s">
        <v>463</v>
      </c>
      <c r="R380" s="158"/>
      <c r="S380" s="93"/>
      <c r="T380" s="64">
        <v>16</v>
      </c>
      <c r="U380" s="235"/>
      <c r="V380" s="167"/>
      <c r="W380" s="167"/>
      <c r="X380" s="48" t="s">
        <v>2061</v>
      </c>
      <c r="Y380" s="165"/>
    </row>
    <row r="381" spans="2:25" ht="80.25" customHeight="1" x14ac:dyDescent="0.2">
      <c r="B381" s="94">
        <v>2</v>
      </c>
      <c r="C381" s="94">
        <v>11</v>
      </c>
      <c r="D381" s="94" t="s">
        <v>2033</v>
      </c>
      <c r="E381" s="118" t="s">
        <v>4299</v>
      </c>
      <c r="F381" s="126" t="s">
        <v>2034</v>
      </c>
      <c r="G381" s="93" t="s">
        <v>2062</v>
      </c>
      <c r="H381" s="118" t="s">
        <v>2037</v>
      </c>
      <c r="I381" s="158" t="s">
        <v>2063</v>
      </c>
      <c r="J381" s="93" t="s">
        <v>2064</v>
      </c>
      <c r="K381" s="158" t="s">
        <v>2065</v>
      </c>
      <c r="L381" s="158" t="s">
        <v>2066</v>
      </c>
      <c r="M381" s="93" t="s">
        <v>607</v>
      </c>
      <c r="N381" s="93" t="s">
        <v>1148</v>
      </c>
      <c r="O381" s="93" t="s">
        <v>608</v>
      </c>
      <c r="P381" s="47" t="s">
        <v>2067</v>
      </c>
      <c r="Q381" s="43" t="s">
        <v>2068</v>
      </c>
      <c r="R381" s="158" t="s">
        <v>2069</v>
      </c>
      <c r="S381" s="93" t="s">
        <v>664</v>
      </c>
      <c r="T381" s="64">
        <v>10</v>
      </c>
      <c r="U381" s="235">
        <f>(T381/T382)</f>
        <v>0.83333333333333337</v>
      </c>
      <c r="V381" s="165" t="s">
        <v>2070</v>
      </c>
      <c r="W381" s="167" t="s">
        <v>614</v>
      </c>
      <c r="X381" s="165" t="s">
        <v>2071</v>
      </c>
      <c r="Y381" s="165" t="s">
        <v>2072</v>
      </c>
    </row>
    <row r="382" spans="2:25" ht="80.25" customHeight="1" x14ac:dyDescent="0.2">
      <c r="B382" s="95">
        <v>2</v>
      </c>
      <c r="C382" s="95">
        <v>11</v>
      </c>
      <c r="D382" s="95" t="s">
        <v>2033</v>
      </c>
      <c r="E382" s="119" t="s">
        <v>4299</v>
      </c>
      <c r="F382" s="126" t="s">
        <v>2034</v>
      </c>
      <c r="G382" s="93"/>
      <c r="H382" s="119"/>
      <c r="I382" s="158" t="s">
        <v>2059</v>
      </c>
      <c r="J382" s="93" t="s">
        <v>2064</v>
      </c>
      <c r="K382" s="158" t="s">
        <v>2065</v>
      </c>
      <c r="L382" s="158"/>
      <c r="M382" s="93"/>
      <c r="N382" s="93" t="s">
        <v>1148</v>
      </c>
      <c r="O382" s="93"/>
      <c r="P382" s="47" t="s">
        <v>2073</v>
      </c>
      <c r="Q382" s="43" t="s">
        <v>2068</v>
      </c>
      <c r="R382" s="158"/>
      <c r="S382" s="93"/>
      <c r="T382" s="64">
        <v>12</v>
      </c>
      <c r="U382" s="235"/>
      <c r="V382" s="165"/>
      <c r="W382" s="167"/>
      <c r="X382" s="165"/>
      <c r="Y382" s="165"/>
    </row>
    <row r="383" spans="2:25" ht="38.25" customHeight="1" x14ac:dyDescent="0.2">
      <c r="B383" s="94">
        <v>2</v>
      </c>
      <c r="C383" s="94">
        <v>11</v>
      </c>
      <c r="D383" s="94" t="s">
        <v>2033</v>
      </c>
      <c r="E383" s="118" t="s">
        <v>4299</v>
      </c>
      <c r="F383" s="126" t="s">
        <v>2034</v>
      </c>
      <c r="G383" s="93" t="s">
        <v>2074</v>
      </c>
      <c r="H383" s="118" t="s">
        <v>2037</v>
      </c>
      <c r="I383" s="158" t="s">
        <v>2075</v>
      </c>
      <c r="J383" s="93" t="s">
        <v>2076</v>
      </c>
      <c r="K383" s="158" t="s">
        <v>2077</v>
      </c>
      <c r="L383" s="158" t="s">
        <v>2078</v>
      </c>
      <c r="M383" s="93" t="s">
        <v>607</v>
      </c>
      <c r="N383" s="93" t="s">
        <v>2079</v>
      </c>
      <c r="O383" s="93" t="s">
        <v>608</v>
      </c>
      <c r="P383" s="47" t="s">
        <v>2080</v>
      </c>
      <c r="Q383" s="43" t="s">
        <v>2079</v>
      </c>
      <c r="R383" s="158" t="s">
        <v>2081</v>
      </c>
      <c r="S383" s="93" t="s">
        <v>664</v>
      </c>
      <c r="T383" s="64">
        <v>0</v>
      </c>
      <c r="U383" s="235">
        <f>(T383/T384)*100</f>
        <v>0</v>
      </c>
      <c r="V383" s="167" t="s">
        <v>2082</v>
      </c>
      <c r="W383" s="167" t="s">
        <v>637</v>
      </c>
      <c r="X383" s="165" t="s">
        <v>2083</v>
      </c>
      <c r="Y383" s="165" t="s">
        <v>2084</v>
      </c>
    </row>
    <row r="384" spans="2:25" ht="38.25" customHeight="1" x14ac:dyDescent="0.2">
      <c r="B384" s="95">
        <v>2</v>
      </c>
      <c r="C384" s="95">
        <v>11</v>
      </c>
      <c r="D384" s="95" t="s">
        <v>2033</v>
      </c>
      <c r="E384" s="119" t="s">
        <v>4299</v>
      </c>
      <c r="F384" s="126" t="s">
        <v>2034</v>
      </c>
      <c r="G384" s="93"/>
      <c r="H384" s="119"/>
      <c r="I384" s="158" t="s">
        <v>2059</v>
      </c>
      <c r="J384" s="93" t="s">
        <v>2076</v>
      </c>
      <c r="K384" s="158" t="s">
        <v>2077</v>
      </c>
      <c r="L384" s="158"/>
      <c r="M384" s="93"/>
      <c r="N384" s="93" t="s">
        <v>2079</v>
      </c>
      <c r="O384" s="93"/>
      <c r="P384" s="47" t="s">
        <v>2085</v>
      </c>
      <c r="Q384" s="43" t="s">
        <v>2079</v>
      </c>
      <c r="R384" s="158"/>
      <c r="S384" s="93"/>
      <c r="T384" s="64">
        <v>1</v>
      </c>
      <c r="U384" s="235"/>
      <c r="V384" s="167"/>
      <c r="W384" s="167"/>
      <c r="X384" s="165"/>
      <c r="Y384" s="165"/>
    </row>
    <row r="385" spans="2:25" ht="66" customHeight="1" x14ac:dyDescent="0.2">
      <c r="B385" s="94">
        <v>2</v>
      </c>
      <c r="C385" s="94">
        <v>11</v>
      </c>
      <c r="D385" s="94" t="s">
        <v>2033</v>
      </c>
      <c r="E385" s="118" t="s">
        <v>4299</v>
      </c>
      <c r="F385" s="126" t="s">
        <v>2034</v>
      </c>
      <c r="G385" s="93" t="s">
        <v>2086</v>
      </c>
      <c r="H385" s="118" t="s">
        <v>2037</v>
      </c>
      <c r="I385" s="158" t="s">
        <v>2087</v>
      </c>
      <c r="J385" s="93" t="s">
        <v>2088</v>
      </c>
      <c r="K385" s="158" t="s">
        <v>2089</v>
      </c>
      <c r="L385" s="158" t="s">
        <v>2090</v>
      </c>
      <c r="M385" s="93" t="s">
        <v>607</v>
      </c>
      <c r="N385" s="93" t="s">
        <v>45</v>
      </c>
      <c r="O385" s="93" t="s">
        <v>608</v>
      </c>
      <c r="P385" s="47" t="s">
        <v>2091</v>
      </c>
      <c r="Q385" s="43" t="s">
        <v>463</v>
      </c>
      <c r="R385" s="158" t="s">
        <v>2092</v>
      </c>
      <c r="S385" s="93" t="s">
        <v>664</v>
      </c>
      <c r="T385" s="64">
        <v>10</v>
      </c>
      <c r="U385" s="235">
        <f>(T385/T386)</f>
        <v>0.625</v>
      </c>
      <c r="V385" s="167">
        <v>0</v>
      </c>
      <c r="W385" s="167" t="s">
        <v>614</v>
      </c>
      <c r="X385" s="48" t="s">
        <v>2093</v>
      </c>
      <c r="Y385" s="165" t="s">
        <v>2094</v>
      </c>
    </row>
    <row r="386" spans="2:25" ht="32.25" customHeight="1" x14ac:dyDescent="0.2">
      <c r="B386" s="95">
        <v>2</v>
      </c>
      <c r="C386" s="95">
        <v>11</v>
      </c>
      <c r="D386" s="95" t="s">
        <v>2033</v>
      </c>
      <c r="E386" s="119" t="s">
        <v>4299</v>
      </c>
      <c r="F386" s="126" t="s">
        <v>2034</v>
      </c>
      <c r="G386" s="93"/>
      <c r="H386" s="119"/>
      <c r="I386" s="158" t="s">
        <v>2059</v>
      </c>
      <c r="J386" s="93" t="s">
        <v>2088</v>
      </c>
      <c r="K386" s="158" t="s">
        <v>2089</v>
      </c>
      <c r="L386" s="158"/>
      <c r="M386" s="93"/>
      <c r="N386" s="93" t="s">
        <v>45</v>
      </c>
      <c r="O386" s="93"/>
      <c r="P386" s="47" t="s">
        <v>2060</v>
      </c>
      <c r="Q386" s="43" t="s">
        <v>463</v>
      </c>
      <c r="R386" s="158"/>
      <c r="S386" s="93"/>
      <c r="T386" s="64">
        <v>16</v>
      </c>
      <c r="U386" s="235"/>
      <c r="V386" s="167"/>
      <c r="W386" s="167"/>
      <c r="X386" s="48" t="s">
        <v>2095</v>
      </c>
      <c r="Y386" s="165"/>
    </row>
    <row r="387" spans="2:25" ht="71.25" customHeight="1" x14ac:dyDescent="0.2">
      <c r="B387" s="94">
        <v>2</v>
      </c>
      <c r="C387" s="94">
        <v>11</v>
      </c>
      <c r="D387" s="94" t="s">
        <v>2033</v>
      </c>
      <c r="E387" s="118" t="s">
        <v>4299</v>
      </c>
      <c r="F387" s="126" t="s">
        <v>2034</v>
      </c>
      <c r="G387" s="93" t="s">
        <v>2096</v>
      </c>
      <c r="H387" s="118" t="s">
        <v>2037</v>
      </c>
      <c r="I387" s="158" t="s">
        <v>2097</v>
      </c>
      <c r="J387" s="93" t="s">
        <v>2098</v>
      </c>
      <c r="K387" s="158" t="s">
        <v>2099</v>
      </c>
      <c r="L387" s="158" t="s">
        <v>2100</v>
      </c>
      <c r="M387" s="93" t="s">
        <v>607</v>
      </c>
      <c r="N387" s="93" t="s">
        <v>45</v>
      </c>
      <c r="O387" s="93" t="s">
        <v>608</v>
      </c>
      <c r="P387" s="47" t="s">
        <v>2101</v>
      </c>
      <c r="Q387" s="43" t="s">
        <v>308</v>
      </c>
      <c r="R387" s="158" t="s">
        <v>2102</v>
      </c>
      <c r="S387" s="93" t="s">
        <v>612</v>
      </c>
      <c r="T387" s="64">
        <v>7</v>
      </c>
      <c r="U387" s="235">
        <f>(T387/T388)</f>
        <v>0.46666666666666667</v>
      </c>
      <c r="V387" s="165" t="s">
        <v>2103</v>
      </c>
      <c r="W387" s="167" t="s">
        <v>614</v>
      </c>
      <c r="X387" s="165" t="s">
        <v>2104</v>
      </c>
      <c r="Y387" s="165" t="s">
        <v>2105</v>
      </c>
    </row>
    <row r="388" spans="2:25" ht="71.25" customHeight="1" x14ac:dyDescent="0.2">
      <c r="B388" s="95">
        <v>2</v>
      </c>
      <c r="C388" s="95">
        <v>11</v>
      </c>
      <c r="D388" s="95" t="s">
        <v>2033</v>
      </c>
      <c r="E388" s="119" t="s">
        <v>4299</v>
      </c>
      <c r="F388" s="126" t="s">
        <v>2034</v>
      </c>
      <c r="G388" s="93"/>
      <c r="H388" s="119"/>
      <c r="I388" s="158" t="s">
        <v>2059</v>
      </c>
      <c r="J388" s="93" t="s">
        <v>2098</v>
      </c>
      <c r="K388" s="158" t="s">
        <v>2099</v>
      </c>
      <c r="L388" s="158"/>
      <c r="M388" s="93"/>
      <c r="N388" s="93" t="s">
        <v>45</v>
      </c>
      <c r="O388" s="93"/>
      <c r="P388" s="47" t="s">
        <v>2106</v>
      </c>
      <c r="Q388" s="43" t="s">
        <v>308</v>
      </c>
      <c r="R388" s="158"/>
      <c r="S388" s="93"/>
      <c r="T388" s="64">
        <v>15</v>
      </c>
      <c r="U388" s="235"/>
      <c r="V388" s="165"/>
      <c r="W388" s="167"/>
      <c r="X388" s="165"/>
      <c r="Y388" s="165"/>
    </row>
    <row r="389" spans="2:25" ht="77.25" customHeight="1" x14ac:dyDescent="0.2">
      <c r="B389" s="94">
        <v>2</v>
      </c>
      <c r="C389" s="94">
        <v>11</v>
      </c>
      <c r="D389" s="94" t="s">
        <v>2033</v>
      </c>
      <c r="E389" s="118" t="s">
        <v>4299</v>
      </c>
      <c r="F389" s="126" t="s">
        <v>2034</v>
      </c>
      <c r="G389" s="93" t="s">
        <v>2107</v>
      </c>
      <c r="H389" s="118" t="s">
        <v>2037</v>
      </c>
      <c r="I389" s="158" t="s">
        <v>2108</v>
      </c>
      <c r="J389" s="93" t="s">
        <v>2109</v>
      </c>
      <c r="K389" s="158" t="s">
        <v>2110</v>
      </c>
      <c r="L389" s="158" t="s">
        <v>2111</v>
      </c>
      <c r="M389" s="93" t="s">
        <v>607</v>
      </c>
      <c r="N389" s="93" t="s">
        <v>45</v>
      </c>
      <c r="O389" s="93" t="s">
        <v>608</v>
      </c>
      <c r="P389" s="47" t="s">
        <v>2112</v>
      </c>
      <c r="Q389" s="43" t="s">
        <v>308</v>
      </c>
      <c r="R389" s="158" t="s">
        <v>2113</v>
      </c>
      <c r="S389" s="93" t="s">
        <v>664</v>
      </c>
      <c r="T389" s="64">
        <v>0</v>
      </c>
      <c r="U389" s="235">
        <f>(T389/T390)*100</f>
        <v>0</v>
      </c>
      <c r="V389" s="167">
        <v>0</v>
      </c>
      <c r="W389" s="167" t="s">
        <v>614</v>
      </c>
      <c r="X389" s="48" t="s">
        <v>2114</v>
      </c>
      <c r="Y389" s="165" t="s">
        <v>2115</v>
      </c>
    </row>
    <row r="390" spans="2:25" ht="44.25" customHeight="1" x14ac:dyDescent="0.2">
      <c r="B390" s="95">
        <v>2</v>
      </c>
      <c r="C390" s="95">
        <v>11</v>
      </c>
      <c r="D390" s="95" t="s">
        <v>2033</v>
      </c>
      <c r="E390" s="119" t="s">
        <v>4299</v>
      </c>
      <c r="F390" s="126" t="s">
        <v>2034</v>
      </c>
      <c r="G390" s="93"/>
      <c r="H390" s="119"/>
      <c r="I390" s="158" t="s">
        <v>2059</v>
      </c>
      <c r="J390" s="93" t="s">
        <v>2109</v>
      </c>
      <c r="K390" s="158" t="s">
        <v>2110</v>
      </c>
      <c r="L390" s="158"/>
      <c r="M390" s="93"/>
      <c r="N390" s="93" t="s">
        <v>45</v>
      </c>
      <c r="O390" s="93"/>
      <c r="P390" s="47" t="s">
        <v>2116</v>
      </c>
      <c r="Q390" s="43" t="s">
        <v>308</v>
      </c>
      <c r="R390" s="158"/>
      <c r="S390" s="93"/>
      <c r="T390" s="64">
        <v>60</v>
      </c>
      <c r="U390" s="235"/>
      <c r="V390" s="167"/>
      <c r="W390" s="167"/>
      <c r="X390" s="48" t="s">
        <v>2117</v>
      </c>
      <c r="Y390" s="165"/>
    </row>
    <row r="391" spans="2:25" ht="52.5" customHeight="1" x14ac:dyDescent="0.2">
      <c r="B391" s="94">
        <v>2</v>
      </c>
      <c r="C391" s="94">
        <v>11</v>
      </c>
      <c r="D391" s="94" t="s">
        <v>2033</v>
      </c>
      <c r="E391" s="118" t="s">
        <v>4299</v>
      </c>
      <c r="F391" s="126" t="s">
        <v>2034</v>
      </c>
      <c r="G391" s="93" t="s">
        <v>2118</v>
      </c>
      <c r="H391" s="118" t="s">
        <v>2037</v>
      </c>
      <c r="I391" s="158" t="s">
        <v>2119</v>
      </c>
      <c r="J391" s="93" t="s">
        <v>2120</v>
      </c>
      <c r="K391" s="158" t="s">
        <v>2121</v>
      </c>
      <c r="L391" s="158" t="s">
        <v>2122</v>
      </c>
      <c r="M391" s="93" t="s">
        <v>607</v>
      </c>
      <c r="N391" s="93" t="s">
        <v>2123</v>
      </c>
      <c r="O391" s="93" t="s">
        <v>608</v>
      </c>
      <c r="P391" s="47" t="s">
        <v>2124</v>
      </c>
      <c r="Q391" s="43" t="s">
        <v>2125</v>
      </c>
      <c r="R391" s="158" t="s">
        <v>2126</v>
      </c>
      <c r="S391" s="93" t="s">
        <v>664</v>
      </c>
      <c r="T391" s="64">
        <v>2</v>
      </c>
      <c r="U391" s="237">
        <v>12</v>
      </c>
      <c r="V391" s="167">
        <v>0</v>
      </c>
      <c r="W391" s="167" t="s">
        <v>614</v>
      </c>
      <c r="X391" s="165" t="s">
        <v>2127</v>
      </c>
      <c r="Y391" s="165" t="s">
        <v>2128</v>
      </c>
    </row>
    <row r="392" spans="2:25" ht="52.5" customHeight="1" x14ac:dyDescent="0.2">
      <c r="B392" s="95">
        <v>2</v>
      </c>
      <c r="C392" s="95">
        <v>11</v>
      </c>
      <c r="D392" s="95" t="s">
        <v>2033</v>
      </c>
      <c r="E392" s="119" t="s">
        <v>4299</v>
      </c>
      <c r="F392" s="127" t="s">
        <v>2034</v>
      </c>
      <c r="G392" s="94"/>
      <c r="H392" s="120"/>
      <c r="I392" s="158" t="s">
        <v>2059</v>
      </c>
      <c r="J392" s="93" t="s">
        <v>2120</v>
      </c>
      <c r="K392" s="158" t="s">
        <v>2121</v>
      </c>
      <c r="L392" s="158"/>
      <c r="M392" s="93"/>
      <c r="N392" s="93" t="s">
        <v>2123</v>
      </c>
      <c r="O392" s="93"/>
      <c r="P392" s="47" t="s">
        <v>2129</v>
      </c>
      <c r="Q392" s="43" t="s">
        <v>2125</v>
      </c>
      <c r="R392" s="158"/>
      <c r="S392" s="93"/>
      <c r="T392" s="64">
        <v>10</v>
      </c>
      <c r="U392" s="237"/>
      <c r="V392" s="167"/>
      <c r="W392" s="167"/>
      <c r="X392" s="165"/>
      <c r="Y392" s="165"/>
    </row>
    <row r="393" spans="2:25" ht="115.5" x14ac:dyDescent="0.2">
      <c r="B393" s="94">
        <v>2</v>
      </c>
      <c r="C393" s="94">
        <v>11</v>
      </c>
      <c r="D393" s="94" t="s">
        <v>2034</v>
      </c>
      <c r="E393" s="118" t="s">
        <v>4300</v>
      </c>
      <c r="F393" s="126" t="s">
        <v>2034</v>
      </c>
      <c r="G393" s="125"/>
      <c r="H393" s="47" t="s">
        <v>2037</v>
      </c>
      <c r="I393" s="125"/>
      <c r="J393" s="125"/>
      <c r="K393" s="125" t="s">
        <v>4302</v>
      </c>
      <c r="L393" s="125" t="s">
        <v>464</v>
      </c>
      <c r="M393" s="124" t="s">
        <v>607</v>
      </c>
      <c r="N393" s="124" t="s">
        <v>45</v>
      </c>
      <c r="O393" s="124" t="s">
        <v>608</v>
      </c>
      <c r="P393" s="8" t="s">
        <v>466</v>
      </c>
      <c r="Q393" s="9" t="s">
        <v>467</v>
      </c>
      <c r="R393" s="8" t="s">
        <v>465</v>
      </c>
      <c r="S393" s="93" t="s">
        <v>664</v>
      </c>
      <c r="T393" s="28" t="s">
        <v>28</v>
      </c>
      <c r="U393" s="233" t="s">
        <v>28</v>
      </c>
      <c r="V393" s="165" t="s">
        <v>8</v>
      </c>
      <c r="W393" s="167" t="s">
        <v>614</v>
      </c>
      <c r="X393" s="48"/>
      <c r="Y393" s="49"/>
    </row>
    <row r="394" spans="2:25" ht="115.5" x14ac:dyDescent="0.2">
      <c r="B394" s="95">
        <v>2</v>
      </c>
      <c r="C394" s="95">
        <v>11</v>
      </c>
      <c r="D394" s="95" t="s">
        <v>462</v>
      </c>
      <c r="E394" s="119" t="s">
        <v>4300</v>
      </c>
      <c r="F394" s="127" t="s">
        <v>2034</v>
      </c>
      <c r="G394" s="125"/>
      <c r="H394" s="47" t="s">
        <v>2037</v>
      </c>
      <c r="I394" s="125"/>
      <c r="J394" s="125"/>
      <c r="K394" s="125" t="s">
        <v>4302</v>
      </c>
      <c r="L394" s="125" t="s">
        <v>464</v>
      </c>
      <c r="M394" s="124" t="s">
        <v>607</v>
      </c>
      <c r="N394" s="124"/>
      <c r="O394" s="124"/>
      <c r="P394" s="8" t="s">
        <v>468</v>
      </c>
      <c r="Q394" s="11" t="s">
        <v>467</v>
      </c>
      <c r="R394" s="8" t="s">
        <v>465</v>
      </c>
      <c r="S394" s="93"/>
      <c r="T394" s="28" t="s">
        <v>28</v>
      </c>
      <c r="U394" s="234"/>
      <c r="V394" s="165" t="s">
        <v>8</v>
      </c>
      <c r="W394" s="167" t="s">
        <v>614</v>
      </c>
      <c r="X394" s="48"/>
      <c r="Y394" s="49"/>
    </row>
    <row r="395" spans="2:25" ht="45.75" customHeight="1" x14ac:dyDescent="0.2">
      <c r="B395" s="94">
        <v>2</v>
      </c>
      <c r="C395" s="94">
        <v>12</v>
      </c>
      <c r="D395" s="94" t="s">
        <v>2130</v>
      </c>
      <c r="E395" s="118" t="s">
        <v>4299</v>
      </c>
      <c r="F395" s="189" t="s">
        <v>2131</v>
      </c>
      <c r="G395" s="93" t="s">
        <v>2132</v>
      </c>
      <c r="H395" s="158" t="s">
        <v>1612</v>
      </c>
      <c r="I395" s="158" t="s">
        <v>2133</v>
      </c>
      <c r="J395" s="93" t="s">
        <v>2134</v>
      </c>
      <c r="K395" s="158" t="s">
        <v>2135</v>
      </c>
      <c r="L395" s="158" t="s">
        <v>2136</v>
      </c>
      <c r="M395" s="93" t="s">
        <v>607</v>
      </c>
      <c r="N395" s="93" t="s">
        <v>45</v>
      </c>
      <c r="O395" s="93" t="s">
        <v>608</v>
      </c>
      <c r="P395" s="47" t="s">
        <v>2137</v>
      </c>
      <c r="Q395" s="43" t="s">
        <v>2138</v>
      </c>
      <c r="R395" s="158" t="s">
        <v>2139</v>
      </c>
      <c r="S395" s="93" t="s">
        <v>664</v>
      </c>
      <c r="T395" s="64">
        <v>0</v>
      </c>
      <c r="U395" s="235">
        <f>+T395/T396</f>
        <v>0</v>
      </c>
      <c r="V395" s="165">
        <v>0</v>
      </c>
      <c r="W395" s="167" t="s">
        <v>614</v>
      </c>
      <c r="X395" s="48" t="s">
        <v>2140</v>
      </c>
      <c r="Y395" s="165" t="s">
        <v>2141</v>
      </c>
    </row>
    <row r="396" spans="2:25" ht="45.75" customHeight="1" x14ac:dyDescent="0.2">
      <c r="B396" s="95">
        <v>2</v>
      </c>
      <c r="C396" s="95">
        <v>12</v>
      </c>
      <c r="D396" s="95"/>
      <c r="E396" s="119" t="s">
        <v>4299</v>
      </c>
      <c r="F396" s="189"/>
      <c r="G396" s="93"/>
      <c r="H396" s="158"/>
      <c r="I396" s="158"/>
      <c r="J396" s="93"/>
      <c r="K396" s="158"/>
      <c r="L396" s="158"/>
      <c r="M396" s="93"/>
      <c r="N396" s="93"/>
      <c r="O396" s="93"/>
      <c r="P396" s="47" t="s">
        <v>2142</v>
      </c>
      <c r="Q396" s="43" t="s">
        <v>2138</v>
      </c>
      <c r="R396" s="158"/>
      <c r="S396" s="93"/>
      <c r="T396" s="64">
        <v>12</v>
      </c>
      <c r="U396" s="235"/>
      <c r="V396" s="165"/>
      <c r="W396" s="167"/>
      <c r="X396" s="55" t="s">
        <v>2143</v>
      </c>
      <c r="Y396" s="165"/>
    </row>
    <row r="397" spans="2:25" ht="69.75" customHeight="1" x14ac:dyDescent="0.2">
      <c r="B397" s="94">
        <v>2</v>
      </c>
      <c r="C397" s="94">
        <v>12</v>
      </c>
      <c r="D397" s="94" t="s">
        <v>2130</v>
      </c>
      <c r="E397" s="118" t="s">
        <v>4299</v>
      </c>
      <c r="F397" s="189" t="s">
        <v>2131</v>
      </c>
      <c r="G397" s="93" t="s">
        <v>2144</v>
      </c>
      <c r="H397" s="118" t="s">
        <v>1612</v>
      </c>
      <c r="I397" s="158" t="s">
        <v>2145</v>
      </c>
      <c r="J397" s="93" t="s">
        <v>2146</v>
      </c>
      <c r="K397" s="158" t="s">
        <v>2147</v>
      </c>
      <c r="L397" s="158" t="s">
        <v>2148</v>
      </c>
      <c r="M397" s="93" t="s">
        <v>607</v>
      </c>
      <c r="N397" s="93" t="s">
        <v>45</v>
      </c>
      <c r="O397" s="93" t="s">
        <v>608</v>
      </c>
      <c r="P397" s="47" t="s">
        <v>2149</v>
      </c>
      <c r="Q397" s="43" t="s">
        <v>2150</v>
      </c>
      <c r="R397" s="158" t="s">
        <v>2151</v>
      </c>
      <c r="S397" s="93" t="s">
        <v>612</v>
      </c>
      <c r="T397" s="64">
        <v>0</v>
      </c>
      <c r="U397" s="235">
        <v>0</v>
      </c>
      <c r="V397" s="165" t="s">
        <v>1024</v>
      </c>
      <c r="W397" s="167" t="s">
        <v>614</v>
      </c>
      <c r="X397" s="195" t="s">
        <v>2152</v>
      </c>
      <c r="Y397" s="165" t="s">
        <v>2153</v>
      </c>
    </row>
    <row r="398" spans="2:25" ht="69.75" customHeight="1" x14ac:dyDescent="0.2">
      <c r="B398" s="95">
        <v>2</v>
      </c>
      <c r="C398" s="95">
        <v>12</v>
      </c>
      <c r="D398" s="95" t="s">
        <v>2130</v>
      </c>
      <c r="E398" s="119" t="s">
        <v>4299</v>
      </c>
      <c r="F398" s="189" t="s">
        <v>2131</v>
      </c>
      <c r="G398" s="93"/>
      <c r="H398" s="119"/>
      <c r="I398" s="158" t="s">
        <v>2154</v>
      </c>
      <c r="J398" s="93" t="s">
        <v>2155</v>
      </c>
      <c r="K398" s="158" t="s">
        <v>2156</v>
      </c>
      <c r="L398" s="158"/>
      <c r="M398" s="93"/>
      <c r="N398" s="93" t="s">
        <v>45</v>
      </c>
      <c r="O398" s="93"/>
      <c r="P398" s="47" t="s">
        <v>2157</v>
      </c>
      <c r="Q398" s="43" t="s">
        <v>2150</v>
      </c>
      <c r="R398" s="158"/>
      <c r="S398" s="93"/>
      <c r="T398" s="64">
        <v>36000</v>
      </c>
      <c r="U398" s="235"/>
      <c r="V398" s="165"/>
      <c r="W398" s="167"/>
      <c r="X398" s="195"/>
      <c r="Y398" s="165"/>
    </row>
    <row r="399" spans="2:25" ht="95.25" customHeight="1" x14ac:dyDescent="0.2">
      <c r="B399" s="94">
        <v>2</v>
      </c>
      <c r="C399" s="94">
        <v>12</v>
      </c>
      <c r="D399" s="94" t="s">
        <v>2130</v>
      </c>
      <c r="E399" s="118" t="s">
        <v>4299</v>
      </c>
      <c r="F399" s="189" t="s">
        <v>2131</v>
      </c>
      <c r="G399" s="93" t="s">
        <v>2158</v>
      </c>
      <c r="H399" s="118" t="s">
        <v>2160</v>
      </c>
      <c r="I399" s="158" t="s">
        <v>2159</v>
      </c>
      <c r="J399" s="93" t="s">
        <v>2161</v>
      </c>
      <c r="K399" s="158" t="s">
        <v>2162</v>
      </c>
      <c r="L399" s="158" t="s">
        <v>2163</v>
      </c>
      <c r="M399" s="93" t="s">
        <v>607</v>
      </c>
      <c r="N399" s="93" t="s">
        <v>45</v>
      </c>
      <c r="O399" s="93" t="s">
        <v>608</v>
      </c>
      <c r="P399" s="47" t="s">
        <v>2164</v>
      </c>
      <c r="Q399" s="43" t="s">
        <v>610</v>
      </c>
      <c r="R399" s="158" t="s">
        <v>2165</v>
      </c>
      <c r="S399" s="93" t="s">
        <v>612</v>
      </c>
      <c r="T399" s="64">
        <v>0</v>
      </c>
      <c r="U399" s="235">
        <v>0</v>
      </c>
      <c r="V399" s="165">
        <v>0</v>
      </c>
      <c r="W399" s="167" t="s">
        <v>614</v>
      </c>
      <c r="X399" s="165" t="s">
        <v>2166</v>
      </c>
      <c r="Y399" s="165" t="s">
        <v>2167</v>
      </c>
    </row>
    <row r="400" spans="2:25" ht="95.25" customHeight="1" x14ac:dyDescent="0.2">
      <c r="B400" s="95">
        <v>2</v>
      </c>
      <c r="C400" s="95">
        <v>12</v>
      </c>
      <c r="D400" s="95" t="s">
        <v>2130</v>
      </c>
      <c r="E400" s="119" t="s">
        <v>4299</v>
      </c>
      <c r="F400" s="189" t="s">
        <v>2131</v>
      </c>
      <c r="G400" s="93"/>
      <c r="H400" s="119"/>
      <c r="I400" s="158" t="s">
        <v>2154</v>
      </c>
      <c r="J400" s="93" t="s">
        <v>2168</v>
      </c>
      <c r="K400" s="158" t="s">
        <v>2162</v>
      </c>
      <c r="L400" s="158"/>
      <c r="M400" s="93"/>
      <c r="N400" s="93" t="s">
        <v>45</v>
      </c>
      <c r="O400" s="93"/>
      <c r="P400" s="47" t="s">
        <v>2169</v>
      </c>
      <c r="Q400" s="43" t="s">
        <v>610</v>
      </c>
      <c r="R400" s="158"/>
      <c r="S400" s="93"/>
      <c r="T400" s="64">
        <v>3</v>
      </c>
      <c r="U400" s="235"/>
      <c r="V400" s="165"/>
      <c r="W400" s="167"/>
      <c r="X400" s="165"/>
      <c r="Y400" s="165"/>
    </row>
    <row r="401" spans="2:25" ht="65.25" customHeight="1" x14ac:dyDescent="0.2">
      <c r="B401" s="94">
        <v>2</v>
      </c>
      <c r="C401" s="94">
        <v>12</v>
      </c>
      <c r="D401" s="94" t="s">
        <v>2130</v>
      </c>
      <c r="E401" s="118" t="s">
        <v>4299</v>
      </c>
      <c r="F401" s="189" t="s">
        <v>2131</v>
      </c>
      <c r="G401" s="93" t="s">
        <v>2170</v>
      </c>
      <c r="H401" s="118" t="s">
        <v>1612</v>
      </c>
      <c r="I401" s="158" t="s">
        <v>2171</v>
      </c>
      <c r="J401" s="93" t="s">
        <v>2172</v>
      </c>
      <c r="K401" s="158" t="s">
        <v>2173</v>
      </c>
      <c r="L401" s="158" t="s">
        <v>2174</v>
      </c>
      <c r="M401" s="93" t="s">
        <v>607</v>
      </c>
      <c r="N401" s="93" t="s">
        <v>45</v>
      </c>
      <c r="O401" s="93" t="s">
        <v>608</v>
      </c>
      <c r="P401" s="47" t="s">
        <v>2175</v>
      </c>
      <c r="Q401" s="43" t="s">
        <v>610</v>
      </c>
      <c r="R401" s="158" t="s">
        <v>2176</v>
      </c>
      <c r="S401" s="93" t="s">
        <v>612</v>
      </c>
      <c r="T401" s="64" t="s">
        <v>28</v>
      </c>
      <c r="U401" s="236" t="s">
        <v>28</v>
      </c>
      <c r="V401" s="165">
        <v>0</v>
      </c>
      <c r="W401" s="167" t="s">
        <v>614</v>
      </c>
      <c r="X401" s="165" t="s">
        <v>2166</v>
      </c>
      <c r="Y401" s="165" t="s">
        <v>2177</v>
      </c>
    </row>
    <row r="402" spans="2:25" ht="65.25" customHeight="1" x14ac:dyDescent="0.2">
      <c r="B402" s="95">
        <v>2</v>
      </c>
      <c r="C402" s="95">
        <v>12</v>
      </c>
      <c r="D402" s="95" t="s">
        <v>2130</v>
      </c>
      <c r="E402" s="119" t="s">
        <v>4299</v>
      </c>
      <c r="F402" s="189" t="s">
        <v>2131</v>
      </c>
      <c r="G402" s="93"/>
      <c r="H402" s="119"/>
      <c r="I402" s="158" t="s">
        <v>2154</v>
      </c>
      <c r="J402" s="93" t="s">
        <v>2172</v>
      </c>
      <c r="K402" s="158" t="s">
        <v>2173</v>
      </c>
      <c r="L402" s="158"/>
      <c r="M402" s="93"/>
      <c r="N402" s="93" t="s">
        <v>45</v>
      </c>
      <c r="O402" s="93"/>
      <c r="P402" s="47" t="s">
        <v>2178</v>
      </c>
      <c r="Q402" s="43" t="s">
        <v>610</v>
      </c>
      <c r="R402" s="158"/>
      <c r="S402" s="93"/>
      <c r="T402" s="64" t="s">
        <v>28</v>
      </c>
      <c r="U402" s="236"/>
      <c r="V402" s="165"/>
      <c r="W402" s="167"/>
      <c r="X402" s="165"/>
      <c r="Y402" s="165"/>
    </row>
    <row r="403" spans="2:25" ht="108" customHeight="1" x14ac:dyDescent="0.2">
      <c r="B403" s="94">
        <v>2</v>
      </c>
      <c r="C403" s="94">
        <v>12</v>
      </c>
      <c r="D403" s="94" t="s">
        <v>2130</v>
      </c>
      <c r="E403" s="118" t="s">
        <v>4299</v>
      </c>
      <c r="F403" s="189" t="s">
        <v>2131</v>
      </c>
      <c r="G403" s="93" t="s">
        <v>2179</v>
      </c>
      <c r="H403" s="118" t="s">
        <v>2037</v>
      </c>
      <c r="I403" s="158" t="s">
        <v>2180</v>
      </c>
      <c r="J403" s="93" t="s">
        <v>2076</v>
      </c>
      <c r="K403" s="158" t="s">
        <v>2181</v>
      </c>
      <c r="L403" s="158" t="s">
        <v>2182</v>
      </c>
      <c r="M403" s="93" t="s">
        <v>607</v>
      </c>
      <c r="N403" s="93" t="s">
        <v>45</v>
      </c>
      <c r="O403" s="93" t="s">
        <v>964</v>
      </c>
      <c r="P403" s="47" t="s">
        <v>2183</v>
      </c>
      <c r="Q403" s="43" t="s">
        <v>95</v>
      </c>
      <c r="R403" s="158" t="s">
        <v>2184</v>
      </c>
      <c r="S403" s="93" t="s">
        <v>664</v>
      </c>
      <c r="T403" s="83" t="s">
        <v>28</v>
      </c>
      <c r="U403" s="167" t="s">
        <v>28</v>
      </c>
      <c r="V403" s="193" t="s">
        <v>1024</v>
      </c>
      <c r="W403" s="167" t="s">
        <v>637</v>
      </c>
      <c r="X403" s="48" t="s">
        <v>2185</v>
      </c>
      <c r="Y403" s="165" t="s">
        <v>2186</v>
      </c>
    </row>
    <row r="404" spans="2:25" ht="108" customHeight="1" x14ac:dyDescent="0.2">
      <c r="B404" s="95">
        <v>2</v>
      </c>
      <c r="C404" s="95">
        <v>12</v>
      </c>
      <c r="D404" s="95" t="s">
        <v>2130</v>
      </c>
      <c r="E404" s="119" t="s">
        <v>4299</v>
      </c>
      <c r="F404" s="189" t="s">
        <v>2131</v>
      </c>
      <c r="G404" s="93"/>
      <c r="H404" s="119"/>
      <c r="I404" s="158" t="s">
        <v>2154</v>
      </c>
      <c r="J404" s="93" t="s">
        <v>2076</v>
      </c>
      <c r="K404" s="158" t="s">
        <v>2181</v>
      </c>
      <c r="L404" s="158"/>
      <c r="M404" s="93"/>
      <c r="N404" s="93" t="s">
        <v>45</v>
      </c>
      <c r="O404" s="93"/>
      <c r="P404" s="47" t="s">
        <v>2187</v>
      </c>
      <c r="Q404" s="43" t="s">
        <v>95</v>
      </c>
      <c r="R404" s="158"/>
      <c r="S404" s="93"/>
      <c r="T404" s="83" t="s">
        <v>28</v>
      </c>
      <c r="U404" s="167"/>
      <c r="V404" s="194"/>
      <c r="W404" s="167"/>
      <c r="X404" s="48" t="s">
        <v>2185</v>
      </c>
      <c r="Y404" s="165"/>
    </row>
    <row r="405" spans="2:25" ht="36" customHeight="1" x14ac:dyDescent="0.2">
      <c r="B405" s="94">
        <v>2</v>
      </c>
      <c r="C405" s="94">
        <v>12</v>
      </c>
      <c r="D405" s="94" t="s">
        <v>2130</v>
      </c>
      <c r="E405" s="118" t="s">
        <v>4299</v>
      </c>
      <c r="F405" s="189" t="s">
        <v>2131</v>
      </c>
      <c r="G405" s="93" t="s">
        <v>2188</v>
      </c>
      <c r="H405" s="118" t="s">
        <v>1612</v>
      </c>
      <c r="I405" s="158" t="s">
        <v>2189</v>
      </c>
      <c r="J405" s="93" t="s">
        <v>2190</v>
      </c>
      <c r="K405" s="158" t="s">
        <v>2191</v>
      </c>
      <c r="L405" s="158" t="s">
        <v>2192</v>
      </c>
      <c r="M405" s="93" t="s">
        <v>607</v>
      </c>
      <c r="N405" s="93" t="s">
        <v>2193</v>
      </c>
      <c r="O405" s="93" t="s">
        <v>608</v>
      </c>
      <c r="P405" s="47" t="s">
        <v>2194</v>
      </c>
      <c r="Q405" s="43" t="s">
        <v>2195</v>
      </c>
      <c r="R405" s="158" t="s">
        <v>2196</v>
      </c>
      <c r="S405" s="93" t="s">
        <v>664</v>
      </c>
      <c r="T405" s="64">
        <v>31</v>
      </c>
      <c r="U405" s="235">
        <f>+T405/T406</f>
        <v>0.31</v>
      </c>
      <c r="V405" s="165" t="s">
        <v>2197</v>
      </c>
      <c r="W405" s="167" t="s">
        <v>614</v>
      </c>
      <c r="X405" s="165" t="s">
        <v>2198</v>
      </c>
      <c r="Y405" s="165" t="s">
        <v>2199</v>
      </c>
    </row>
    <row r="406" spans="2:25" ht="36" customHeight="1" x14ac:dyDescent="0.2">
      <c r="B406" s="95">
        <v>2</v>
      </c>
      <c r="C406" s="95">
        <v>12</v>
      </c>
      <c r="D406" s="95" t="s">
        <v>2130</v>
      </c>
      <c r="E406" s="119" t="s">
        <v>4299</v>
      </c>
      <c r="F406" s="189" t="s">
        <v>2131</v>
      </c>
      <c r="G406" s="93"/>
      <c r="H406" s="119"/>
      <c r="I406" s="158" t="s">
        <v>2154</v>
      </c>
      <c r="J406" s="93" t="s">
        <v>2190</v>
      </c>
      <c r="K406" s="158" t="s">
        <v>2191</v>
      </c>
      <c r="L406" s="158"/>
      <c r="M406" s="93"/>
      <c r="N406" s="93" t="s">
        <v>2193</v>
      </c>
      <c r="O406" s="93"/>
      <c r="P406" s="47" t="s">
        <v>2200</v>
      </c>
      <c r="Q406" s="43" t="s">
        <v>2201</v>
      </c>
      <c r="R406" s="158"/>
      <c r="S406" s="93"/>
      <c r="T406" s="64">
        <v>100</v>
      </c>
      <c r="U406" s="235"/>
      <c r="V406" s="165"/>
      <c r="W406" s="167"/>
      <c r="X406" s="165"/>
      <c r="Y406" s="165"/>
    </row>
    <row r="407" spans="2:25" ht="54.75" customHeight="1" x14ac:dyDescent="0.2">
      <c r="B407" s="94">
        <v>2</v>
      </c>
      <c r="C407" s="94">
        <v>12</v>
      </c>
      <c r="D407" s="94" t="s">
        <v>2130</v>
      </c>
      <c r="E407" s="118" t="s">
        <v>4299</v>
      </c>
      <c r="F407" s="189" t="s">
        <v>2131</v>
      </c>
      <c r="G407" s="93" t="s">
        <v>2202</v>
      </c>
      <c r="H407" s="118" t="s">
        <v>1612</v>
      </c>
      <c r="I407" s="158" t="s">
        <v>2203</v>
      </c>
      <c r="J407" s="93" t="s">
        <v>2204</v>
      </c>
      <c r="K407" s="158" t="s">
        <v>2205</v>
      </c>
      <c r="L407" s="158" t="s">
        <v>2206</v>
      </c>
      <c r="M407" s="93" t="s">
        <v>607</v>
      </c>
      <c r="N407" s="93" t="s">
        <v>45</v>
      </c>
      <c r="O407" s="93" t="s">
        <v>608</v>
      </c>
      <c r="P407" s="47" t="s">
        <v>2207</v>
      </c>
      <c r="Q407" s="43" t="s">
        <v>2208</v>
      </c>
      <c r="R407" s="158" t="s">
        <v>2209</v>
      </c>
      <c r="S407" s="93" t="s">
        <v>664</v>
      </c>
      <c r="T407" s="64" t="s">
        <v>28</v>
      </c>
      <c r="U407" s="236" t="s">
        <v>28</v>
      </c>
      <c r="V407" s="165" t="s">
        <v>2210</v>
      </c>
      <c r="W407" s="167" t="s">
        <v>614</v>
      </c>
      <c r="X407" s="165" t="s">
        <v>2211</v>
      </c>
      <c r="Y407" s="165" t="s">
        <v>2212</v>
      </c>
    </row>
    <row r="408" spans="2:25" ht="54.75" customHeight="1" x14ac:dyDescent="0.2">
      <c r="B408" s="95">
        <v>2</v>
      </c>
      <c r="C408" s="95">
        <v>12</v>
      </c>
      <c r="D408" s="95" t="s">
        <v>2130</v>
      </c>
      <c r="E408" s="119" t="s">
        <v>4299</v>
      </c>
      <c r="F408" s="189" t="s">
        <v>2131</v>
      </c>
      <c r="G408" s="93"/>
      <c r="H408" s="119"/>
      <c r="I408" s="158" t="s">
        <v>2154</v>
      </c>
      <c r="J408" s="93" t="s">
        <v>2204</v>
      </c>
      <c r="K408" s="158" t="s">
        <v>2205</v>
      </c>
      <c r="L408" s="158"/>
      <c r="M408" s="93"/>
      <c r="N408" s="93" t="s">
        <v>45</v>
      </c>
      <c r="O408" s="93"/>
      <c r="P408" s="47" t="s">
        <v>2213</v>
      </c>
      <c r="Q408" s="43" t="s">
        <v>1820</v>
      </c>
      <c r="R408" s="158"/>
      <c r="S408" s="93"/>
      <c r="T408" s="64" t="s">
        <v>28</v>
      </c>
      <c r="U408" s="236"/>
      <c r="V408" s="165"/>
      <c r="W408" s="167"/>
      <c r="X408" s="165"/>
      <c r="Y408" s="165"/>
    </row>
    <row r="409" spans="2:25" ht="60" customHeight="1" x14ac:dyDescent="0.2">
      <c r="B409" s="94">
        <v>2</v>
      </c>
      <c r="C409" s="94">
        <v>12</v>
      </c>
      <c r="D409" s="94" t="s">
        <v>2130</v>
      </c>
      <c r="E409" s="118" t="s">
        <v>4299</v>
      </c>
      <c r="F409" s="189" t="s">
        <v>2131</v>
      </c>
      <c r="G409" s="93" t="s">
        <v>2214</v>
      </c>
      <c r="H409" s="118" t="s">
        <v>1612</v>
      </c>
      <c r="I409" s="158" t="s">
        <v>2215</v>
      </c>
      <c r="J409" s="93" t="s">
        <v>2216</v>
      </c>
      <c r="K409" s="158" t="s">
        <v>2217</v>
      </c>
      <c r="L409" s="158" t="s">
        <v>2218</v>
      </c>
      <c r="M409" s="93" t="s">
        <v>607</v>
      </c>
      <c r="N409" s="93" t="s">
        <v>45</v>
      </c>
      <c r="O409" s="93" t="s">
        <v>608</v>
      </c>
      <c r="P409" s="47" t="s">
        <v>2219</v>
      </c>
      <c r="Q409" s="43" t="s">
        <v>2220</v>
      </c>
      <c r="R409" s="158" t="s">
        <v>2221</v>
      </c>
      <c r="S409" s="93" t="s">
        <v>612</v>
      </c>
      <c r="T409" s="64">
        <v>294</v>
      </c>
      <c r="U409" s="235">
        <f>+T409/T410</f>
        <v>0.29399999999999998</v>
      </c>
      <c r="V409" s="165" t="s">
        <v>2222</v>
      </c>
      <c r="W409" s="167" t="s">
        <v>614</v>
      </c>
      <c r="X409" s="165" t="s">
        <v>2223</v>
      </c>
      <c r="Y409" s="165" t="s">
        <v>2224</v>
      </c>
    </row>
    <row r="410" spans="2:25" ht="60" customHeight="1" x14ac:dyDescent="0.2">
      <c r="B410" s="95">
        <v>2</v>
      </c>
      <c r="C410" s="95">
        <v>12</v>
      </c>
      <c r="D410" s="95" t="s">
        <v>2130</v>
      </c>
      <c r="E410" s="119" t="s">
        <v>4299</v>
      </c>
      <c r="F410" s="189" t="s">
        <v>2131</v>
      </c>
      <c r="G410" s="93"/>
      <c r="H410" s="119"/>
      <c r="I410" s="158" t="s">
        <v>2154</v>
      </c>
      <c r="J410" s="93" t="s">
        <v>2225</v>
      </c>
      <c r="K410" s="158" t="s">
        <v>2217</v>
      </c>
      <c r="L410" s="158"/>
      <c r="M410" s="93"/>
      <c r="N410" s="93" t="s">
        <v>45</v>
      </c>
      <c r="O410" s="93"/>
      <c r="P410" s="47" t="s">
        <v>2226</v>
      </c>
      <c r="Q410" s="43" t="s">
        <v>2220</v>
      </c>
      <c r="R410" s="158"/>
      <c r="S410" s="93"/>
      <c r="T410" s="64">
        <v>1000</v>
      </c>
      <c r="U410" s="235"/>
      <c r="V410" s="165"/>
      <c r="W410" s="167"/>
      <c r="X410" s="165"/>
      <c r="Y410" s="165"/>
    </row>
    <row r="411" spans="2:25" ht="49.5" customHeight="1" x14ac:dyDescent="0.2">
      <c r="B411" s="94">
        <v>2</v>
      </c>
      <c r="C411" s="94">
        <v>12</v>
      </c>
      <c r="D411" s="94" t="s">
        <v>2130</v>
      </c>
      <c r="E411" s="118" t="s">
        <v>4299</v>
      </c>
      <c r="F411" s="189" t="s">
        <v>2131</v>
      </c>
      <c r="G411" s="93" t="s">
        <v>2227</v>
      </c>
      <c r="H411" s="118" t="s">
        <v>861</v>
      </c>
      <c r="I411" s="158" t="s">
        <v>2228</v>
      </c>
      <c r="J411" s="93" t="s">
        <v>2229</v>
      </c>
      <c r="K411" s="158" t="s">
        <v>2230</v>
      </c>
      <c r="L411" s="158" t="s">
        <v>2231</v>
      </c>
      <c r="M411" s="93" t="s">
        <v>607</v>
      </c>
      <c r="N411" s="93" t="s">
        <v>45</v>
      </c>
      <c r="O411" s="93" t="s">
        <v>608</v>
      </c>
      <c r="P411" s="47" t="s">
        <v>2232</v>
      </c>
      <c r="Q411" s="43" t="s">
        <v>95</v>
      </c>
      <c r="R411" s="158" t="s">
        <v>2233</v>
      </c>
      <c r="S411" s="93" t="s">
        <v>664</v>
      </c>
      <c r="T411" s="64">
        <v>1000</v>
      </c>
      <c r="U411" s="235">
        <f>+T411/T412</f>
        <v>2.0309517039684796E-2</v>
      </c>
      <c r="V411" s="181">
        <v>1.4200000000000001E-2</v>
      </c>
      <c r="W411" s="167" t="s">
        <v>614</v>
      </c>
      <c r="X411" s="165" t="s">
        <v>2234</v>
      </c>
      <c r="Y411" s="165" t="s">
        <v>2235</v>
      </c>
    </row>
    <row r="412" spans="2:25" ht="49.5" customHeight="1" x14ac:dyDescent="0.2">
      <c r="B412" s="95">
        <v>2</v>
      </c>
      <c r="C412" s="95">
        <v>12</v>
      </c>
      <c r="D412" s="95" t="s">
        <v>2130</v>
      </c>
      <c r="E412" s="119" t="s">
        <v>4299</v>
      </c>
      <c r="F412" s="189" t="s">
        <v>2131</v>
      </c>
      <c r="G412" s="93"/>
      <c r="H412" s="119"/>
      <c r="I412" s="158" t="s">
        <v>2154</v>
      </c>
      <c r="J412" s="93" t="s">
        <v>758</v>
      </c>
      <c r="K412" s="158" t="s">
        <v>2230</v>
      </c>
      <c r="L412" s="158"/>
      <c r="M412" s="93"/>
      <c r="N412" s="93" t="s">
        <v>45</v>
      </c>
      <c r="O412" s="93"/>
      <c r="P412" s="47" t="s">
        <v>2236</v>
      </c>
      <c r="Q412" s="43" t="s">
        <v>95</v>
      </c>
      <c r="R412" s="158"/>
      <c r="S412" s="93"/>
      <c r="T412" s="64">
        <v>49238</v>
      </c>
      <c r="U412" s="235"/>
      <c r="V412" s="181"/>
      <c r="W412" s="167"/>
      <c r="X412" s="165"/>
      <c r="Y412" s="165"/>
    </row>
    <row r="413" spans="2:25" ht="102.75" customHeight="1" x14ac:dyDescent="0.2">
      <c r="B413" s="94">
        <v>2</v>
      </c>
      <c r="C413" s="94">
        <v>12</v>
      </c>
      <c r="D413" s="94" t="s">
        <v>2130</v>
      </c>
      <c r="E413" s="118" t="s">
        <v>4299</v>
      </c>
      <c r="F413" s="189" t="s">
        <v>2131</v>
      </c>
      <c r="G413" s="93" t="s">
        <v>2237</v>
      </c>
      <c r="H413" s="118" t="s">
        <v>861</v>
      </c>
      <c r="I413" s="158" t="s">
        <v>2238</v>
      </c>
      <c r="J413" s="93" t="s">
        <v>2239</v>
      </c>
      <c r="K413" s="158" t="s">
        <v>2240</v>
      </c>
      <c r="L413" s="158" t="s">
        <v>2241</v>
      </c>
      <c r="M413" s="93" t="s">
        <v>607</v>
      </c>
      <c r="N413" s="93" t="s">
        <v>45</v>
      </c>
      <c r="O413" s="93" t="s">
        <v>608</v>
      </c>
      <c r="P413" s="47" t="s">
        <v>2242</v>
      </c>
      <c r="Q413" s="43" t="s">
        <v>95</v>
      </c>
      <c r="R413" s="158" t="s">
        <v>2243</v>
      </c>
      <c r="S413" s="93" t="s">
        <v>664</v>
      </c>
      <c r="T413" s="64">
        <v>100</v>
      </c>
      <c r="U413" s="235">
        <f>+T413/T414</f>
        <v>0.1</v>
      </c>
      <c r="V413" s="165" t="s">
        <v>2244</v>
      </c>
      <c r="W413" s="167" t="s">
        <v>614</v>
      </c>
      <c r="X413" s="48" t="s">
        <v>2245</v>
      </c>
      <c r="Y413" s="165" t="s">
        <v>2246</v>
      </c>
    </row>
    <row r="414" spans="2:25" ht="102.75" customHeight="1" x14ac:dyDescent="0.2">
      <c r="B414" s="95">
        <v>2</v>
      </c>
      <c r="C414" s="95">
        <v>12</v>
      </c>
      <c r="D414" s="95" t="s">
        <v>2130</v>
      </c>
      <c r="E414" s="119" t="s">
        <v>4299</v>
      </c>
      <c r="F414" s="189" t="s">
        <v>2131</v>
      </c>
      <c r="G414" s="93"/>
      <c r="H414" s="119"/>
      <c r="I414" s="158" t="s">
        <v>2154</v>
      </c>
      <c r="J414" s="93" t="s">
        <v>758</v>
      </c>
      <c r="K414" s="158" t="s">
        <v>2247</v>
      </c>
      <c r="L414" s="158"/>
      <c r="M414" s="93"/>
      <c r="N414" s="93" t="s">
        <v>45</v>
      </c>
      <c r="O414" s="93"/>
      <c r="P414" s="47" t="s">
        <v>2248</v>
      </c>
      <c r="Q414" s="43" t="s">
        <v>95</v>
      </c>
      <c r="R414" s="158"/>
      <c r="S414" s="93"/>
      <c r="T414" s="64">
        <v>1000</v>
      </c>
      <c r="U414" s="235"/>
      <c r="V414" s="165"/>
      <c r="W414" s="167"/>
      <c r="X414" s="48" t="s">
        <v>2249</v>
      </c>
      <c r="Y414" s="165"/>
    </row>
    <row r="415" spans="2:25" ht="45" customHeight="1" x14ac:dyDescent="0.2">
      <c r="B415" s="94">
        <v>2</v>
      </c>
      <c r="C415" s="94">
        <v>12</v>
      </c>
      <c r="D415" s="94" t="s">
        <v>2130</v>
      </c>
      <c r="E415" s="118" t="s">
        <v>4299</v>
      </c>
      <c r="F415" s="189" t="s">
        <v>2131</v>
      </c>
      <c r="G415" s="93" t="s">
        <v>2250</v>
      </c>
      <c r="H415" s="118" t="s">
        <v>1612</v>
      </c>
      <c r="I415" s="158" t="s">
        <v>2251</v>
      </c>
      <c r="J415" s="93" t="s">
        <v>758</v>
      </c>
      <c r="K415" s="158" t="s">
        <v>2252</v>
      </c>
      <c r="L415" s="158" t="s">
        <v>2253</v>
      </c>
      <c r="M415" s="93" t="s">
        <v>607</v>
      </c>
      <c r="N415" s="93" t="s">
        <v>45</v>
      </c>
      <c r="O415" s="93" t="s">
        <v>608</v>
      </c>
      <c r="P415" s="47" t="s">
        <v>2254</v>
      </c>
      <c r="Q415" s="43" t="s">
        <v>308</v>
      </c>
      <c r="R415" s="158" t="s">
        <v>2255</v>
      </c>
      <c r="S415" s="93" t="s">
        <v>664</v>
      </c>
      <c r="T415" s="64" t="s">
        <v>28</v>
      </c>
      <c r="U415" s="236" t="s">
        <v>28</v>
      </c>
      <c r="V415" s="165" t="s">
        <v>2244</v>
      </c>
      <c r="W415" s="167" t="s">
        <v>614</v>
      </c>
      <c r="X415" s="48" t="s">
        <v>2256</v>
      </c>
      <c r="Y415" s="165" t="s">
        <v>2257</v>
      </c>
    </row>
    <row r="416" spans="2:25" ht="35.25" customHeight="1" x14ac:dyDescent="0.2">
      <c r="B416" s="95">
        <v>2</v>
      </c>
      <c r="C416" s="95">
        <v>12</v>
      </c>
      <c r="D416" s="95" t="s">
        <v>2130</v>
      </c>
      <c r="E416" s="119" t="s">
        <v>4299</v>
      </c>
      <c r="F416" s="189" t="s">
        <v>2131</v>
      </c>
      <c r="G416" s="93"/>
      <c r="H416" s="119"/>
      <c r="I416" s="158" t="s">
        <v>2154</v>
      </c>
      <c r="J416" s="93" t="s">
        <v>758</v>
      </c>
      <c r="K416" s="158" t="s">
        <v>2258</v>
      </c>
      <c r="L416" s="158"/>
      <c r="M416" s="93"/>
      <c r="N416" s="93" t="s">
        <v>45</v>
      </c>
      <c r="O416" s="93"/>
      <c r="P416" s="47" t="s">
        <v>2259</v>
      </c>
      <c r="Q416" s="43" t="s">
        <v>308</v>
      </c>
      <c r="R416" s="158"/>
      <c r="S416" s="93"/>
      <c r="T416" s="64" t="s">
        <v>28</v>
      </c>
      <c r="U416" s="236"/>
      <c r="V416" s="165"/>
      <c r="W416" s="167"/>
      <c r="X416" s="48" t="s">
        <v>2260</v>
      </c>
      <c r="Y416" s="165"/>
    </row>
    <row r="417" spans="2:25" ht="74.25" customHeight="1" x14ac:dyDescent="0.2">
      <c r="B417" s="94">
        <v>2</v>
      </c>
      <c r="C417" s="94">
        <v>12</v>
      </c>
      <c r="D417" s="94" t="s">
        <v>2130</v>
      </c>
      <c r="E417" s="118" t="s">
        <v>4299</v>
      </c>
      <c r="F417" s="189" t="s">
        <v>2131</v>
      </c>
      <c r="G417" s="93" t="s">
        <v>2261</v>
      </c>
      <c r="H417" s="118" t="s">
        <v>2263</v>
      </c>
      <c r="I417" s="158" t="s">
        <v>2262</v>
      </c>
      <c r="J417" s="93" t="s">
        <v>758</v>
      </c>
      <c r="K417" s="158" t="s">
        <v>2264</v>
      </c>
      <c r="L417" s="158" t="s">
        <v>2265</v>
      </c>
      <c r="M417" s="93" t="s">
        <v>607</v>
      </c>
      <c r="N417" s="93" t="s">
        <v>45</v>
      </c>
      <c r="O417" s="93" t="s">
        <v>608</v>
      </c>
      <c r="P417" s="47" t="s">
        <v>2266</v>
      </c>
      <c r="Q417" s="43" t="s">
        <v>845</v>
      </c>
      <c r="R417" s="158" t="s">
        <v>2267</v>
      </c>
      <c r="S417" s="93" t="s">
        <v>664</v>
      </c>
      <c r="T417" s="64">
        <v>248</v>
      </c>
      <c r="U417" s="235">
        <f>(T417/T418)</f>
        <v>0.42538593481989706</v>
      </c>
      <c r="V417" s="165" t="s">
        <v>2268</v>
      </c>
      <c r="W417" s="167" t="s">
        <v>614</v>
      </c>
      <c r="X417" s="48" t="s">
        <v>2269</v>
      </c>
      <c r="Y417" s="165" t="s">
        <v>2270</v>
      </c>
    </row>
    <row r="418" spans="2:25" ht="74.25" customHeight="1" x14ac:dyDescent="0.2">
      <c r="B418" s="95">
        <v>2</v>
      </c>
      <c r="C418" s="95">
        <v>12</v>
      </c>
      <c r="D418" s="95" t="s">
        <v>2130</v>
      </c>
      <c r="E418" s="119" t="s">
        <v>4299</v>
      </c>
      <c r="F418" s="189" t="s">
        <v>2131</v>
      </c>
      <c r="G418" s="93"/>
      <c r="H418" s="119"/>
      <c r="I418" s="158" t="s">
        <v>2154</v>
      </c>
      <c r="J418" s="93" t="s">
        <v>758</v>
      </c>
      <c r="K418" s="158" t="s">
        <v>2264</v>
      </c>
      <c r="L418" s="158"/>
      <c r="M418" s="93"/>
      <c r="N418" s="93" t="s">
        <v>45</v>
      </c>
      <c r="O418" s="93"/>
      <c r="P418" s="47" t="s">
        <v>2271</v>
      </c>
      <c r="Q418" s="43" t="s">
        <v>845</v>
      </c>
      <c r="R418" s="158"/>
      <c r="S418" s="93"/>
      <c r="T418" s="64">
        <v>583</v>
      </c>
      <c r="U418" s="235"/>
      <c r="V418" s="165"/>
      <c r="W418" s="167"/>
      <c r="X418" s="48" t="s">
        <v>2272</v>
      </c>
      <c r="Y418" s="165"/>
    </row>
    <row r="419" spans="2:25" ht="42.75" customHeight="1" x14ac:dyDescent="0.2">
      <c r="B419" s="94">
        <v>2</v>
      </c>
      <c r="C419" s="94">
        <v>12</v>
      </c>
      <c r="D419" s="94" t="s">
        <v>2130</v>
      </c>
      <c r="E419" s="118" t="s">
        <v>4299</v>
      </c>
      <c r="F419" s="189" t="s">
        <v>2131</v>
      </c>
      <c r="G419" s="93" t="s">
        <v>2273</v>
      </c>
      <c r="H419" s="118" t="s">
        <v>2263</v>
      </c>
      <c r="I419" s="158" t="s">
        <v>2274</v>
      </c>
      <c r="J419" s="93" t="s">
        <v>2275</v>
      </c>
      <c r="K419" s="158" t="s">
        <v>2276</v>
      </c>
      <c r="L419" s="158" t="s">
        <v>2277</v>
      </c>
      <c r="M419" s="93" t="s">
        <v>607</v>
      </c>
      <c r="N419" s="93" t="s">
        <v>45</v>
      </c>
      <c r="O419" s="93" t="s">
        <v>608</v>
      </c>
      <c r="P419" s="47" t="s">
        <v>2278</v>
      </c>
      <c r="Q419" s="43" t="s">
        <v>845</v>
      </c>
      <c r="R419" s="158" t="s">
        <v>2279</v>
      </c>
      <c r="S419" s="93" t="s">
        <v>664</v>
      </c>
      <c r="T419" s="64">
        <v>1320</v>
      </c>
      <c r="U419" s="235">
        <f>(T419/T420)</f>
        <v>0.26400000000000001</v>
      </c>
      <c r="V419" s="165" t="s">
        <v>2244</v>
      </c>
      <c r="W419" s="167" t="s">
        <v>614</v>
      </c>
      <c r="X419" s="165" t="s">
        <v>2280</v>
      </c>
      <c r="Y419" s="165" t="s">
        <v>2281</v>
      </c>
    </row>
    <row r="420" spans="2:25" ht="42.75" customHeight="1" x14ac:dyDescent="0.2">
      <c r="B420" s="95">
        <v>2</v>
      </c>
      <c r="C420" s="95">
        <v>12</v>
      </c>
      <c r="D420" s="95" t="s">
        <v>2130</v>
      </c>
      <c r="E420" s="119" t="s">
        <v>4299</v>
      </c>
      <c r="F420" s="189" t="s">
        <v>2131</v>
      </c>
      <c r="G420" s="93"/>
      <c r="H420" s="119"/>
      <c r="I420" s="158" t="s">
        <v>2154</v>
      </c>
      <c r="J420" s="93" t="s">
        <v>758</v>
      </c>
      <c r="K420" s="158" t="s">
        <v>2276</v>
      </c>
      <c r="L420" s="158"/>
      <c r="M420" s="93"/>
      <c r="N420" s="93" t="s">
        <v>45</v>
      </c>
      <c r="O420" s="93"/>
      <c r="P420" s="47" t="s">
        <v>2282</v>
      </c>
      <c r="Q420" s="43" t="s">
        <v>845</v>
      </c>
      <c r="R420" s="158"/>
      <c r="S420" s="93"/>
      <c r="T420" s="64">
        <v>5000</v>
      </c>
      <c r="U420" s="235"/>
      <c r="V420" s="165"/>
      <c r="W420" s="167"/>
      <c r="X420" s="165"/>
      <c r="Y420" s="165"/>
    </row>
    <row r="421" spans="2:25" ht="42.75" customHeight="1" x14ac:dyDescent="0.2">
      <c r="B421" s="94">
        <v>2</v>
      </c>
      <c r="C421" s="94">
        <v>12</v>
      </c>
      <c r="D421" s="94" t="s">
        <v>2130</v>
      </c>
      <c r="E421" s="118" t="s">
        <v>4299</v>
      </c>
      <c r="F421" s="189" t="s">
        <v>2131</v>
      </c>
      <c r="G421" s="93" t="s">
        <v>2283</v>
      </c>
      <c r="H421" s="158" t="s">
        <v>2263</v>
      </c>
      <c r="I421" s="158" t="s">
        <v>2284</v>
      </c>
      <c r="J421" s="93" t="s">
        <v>758</v>
      </c>
      <c r="K421" s="158" t="s">
        <v>2285</v>
      </c>
      <c r="L421" s="158" t="s">
        <v>2286</v>
      </c>
      <c r="M421" s="93" t="s">
        <v>607</v>
      </c>
      <c r="N421" s="93" t="s">
        <v>45</v>
      </c>
      <c r="O421" s="93" t="s">
        <v>608</v>
      </c>
      <c r="P421" s="47" t="s">
        <v>2287</v>
      </c>
      <c r="Q421" s="43" t="s">
        <v>105</v>
      </c>
      <c r="R421" s="158" t="s">
        <v>2288</v>
      </c>
      <c r="S421" s="93" t="s">
        <v>664</v>
      </c>
      <c r="T421" s="64">
        <v>92</v>
      </c>
      <c r="U421" s="235">
        <f>(T421/T422)</f>
        <v>0.37096774193548387</v>
      </c>
      <c r="V421" s="165" t="s">
        <v>1024</v>
      </c>
      <c r="W421" s="167" t="s">
        <v>614</v>
      </c>
      <c r="X421" s="165" t="s">
        <v>2289</v>
      </c>
      <c r="Y421" s="165" t="s">
        <v>2290</v>
      </c>
    </row>
    <row r="422" spans="2:25" ht="42.75" customHeight="1" x14ac:dyDescent="0.2">
      <c r="B422" s="95">
        <v>2</v>
      </c>
      <c r="C422" s="95">
        <v>12</v>
      </c>
      <c r="D422" s="95"/>
      <c r="E422" s="119" t="s">
        <v>4299</v>
      </c>
      <c r="F422" s="189" t="s">
        <v>2131</v>
      </c>
      <c r="G422" s="93"/>
      <c r="H422" s="158"/>
      <c r="I422" s="158"/>
      <c r="J422" s="93"/>
      <c r="K422" s="158"/>
      <c r="L422" s="158"/>
      <c r="M422" s="93"/>
      <c r="N422" s="93"/>
      <c r="O422" s="93"/>
      <c r="P422" s="47" t="s">
        <v>2291</v>
      </c>
      <c r="Q422" s="43" t="s">
        <v>105</v>
      </c>
      <c r="R422" s="158"/>
      <c r="S422" s="93"/>
      <c r="T422" s="64">
        <v>248</v>
      </c>
      <c r="U422" s="235"/>
      <c r="V422" s="165"/>
      <c r="W422" s="167"/>
      <c r="X422" s="165"/>
      <c r="Y422" s="165"/>
    </row>
    <row r="423" spans="2:25" ht="82.5" customHeight="1" x14ac:dyDescent="0.2">
      <c r="B423" s="94">
        <v>2</v>
      </c>
      <c r="C423" s="94">
        <v>12</v>
      </c>
      <c r="D423" s="94" t="s">
        <v>2130</v>
      </c>
      <c r="E423" s="118" t="s">
        <v>4299</v>
      </c>
      <c r="F423" s="189" t="s">
        <v>2131</v>
      </c>
      <c r="G423" s="93" t="s">
        <v>2292</v>
      </c>
      <c r="H423" s="158" t="s">
        <v>2263</v>
      </c>
      <c r="I423" s="158" t="s">
        <v>2293</v>
      </c>
      <c r="J423" s="93" t="s">
        <v>2294</v>
      </c>
      <c r="K423" s="158" t="s">
        <v>2295</v>
      </c>
      <c r="L423" s="158" t="s">
        <v>2296</v>
      </c>
      <c r="M423" s="93" t="s">
        <v>607</v>
      </c>
      <c r="N423" s="93" t="s">
        <v>45</v>
      </c>
      <c r="O423" s="93" t="s">
        <v>608</v>
      </c>
      <c r="P423" s="47" t="s">
        <v>2297</v>
      </c>
      <c r="Q423" s="43" t="s">
        <v>2298</v>
      </c>
      <c r="R423" s="158" t="s">
        <v>2299</v>
      </c>
      <c r="S423" s="93" t="s">
        <v>664</v>
      </c>
      <c r="T423" s="64">
        <v>1</v>
      </c>
      <c r="U423" s="235">
        <f>(T423/T424)</f>
        <v>0.33333333333333331</v>
      </c>
      <c r="V423" s="165">
        <v>0</v>
      </c>
      <c r="W423" s="167" t="s">
        <v>614</v>
      </c>
      <c r="X423" s="165" t="s">
        <v>2300</v>
      </c>
      <c r="Y423" s="165" t="s">
        <v>2301</v>
      </c>
    </row>
    <row r="424" spans="2:25" ht="82.5" customHeight="1" x14ac:dyDescent="0.2">
      <c r="B424" s="95">
        <v>2</v>
      </c>
      <c r="C424" s="95">
        <v>12</v>
      </c>
      <c r="D424" s="95" t="s">
        <v>2130</v>
      </c>
      <c r="E424" s="119" t="s">
        <v>4299</v>
      </c>
      <c r="F424" s="189" t="s">
        <v>2131</v>
      </c>
      <c r="G424" s="93"/>
      <c r="H424" s="158"/>
      <c r="I424" s="158" t="s">
        <v>2154</v>
      </c>
      <c r="J424" s="93" t="s">
        <v>2294</v>
      </c>
      <c r="K424" s="158" t="s">
        <v>2302</v>
      </c>
      <c r="L424" s="158"/>
      <c r="M424" s="93"/>
      <c r="N424" s="93" t="s">
        <v>45</v>
      </c>
      <c r="O424" s="93"/>
      <c r="P424" s="47" t="s">
        <v>2303</v>
      </c>
      <c r="Q424" s="43" t="s">
        <v>2298</v>
      </c>
      <c r="R424" s="158"/>
      <c r="S424" s="93"/>
      <c r="T424" s="64">
        <v>3</v>
      </c>
      <c r="U424" s="235"/>
      <c r="V424" s="165"/>
      <c r="W424" s="167"/>
      <c r="X424" s="165"/>
      <c r="Y424" s="165"/>
    </row>
    <row r="425" spans="2:25" ht="47.25" customHeight="1" x14ac:dyDescent="0.2">
      <c r="B425" s="94">
        <v>2</v>
      </c>
      <c r="C425" s="94">
        <v>12</v>
      </c>
      <c r="D425" s="94" t="s">
        <v>2130</v>
      </c>
      <c r="E425" s="118" t="s">
        <v>4299</v>
      </c>
      <c r="F425" s="189" t="s">
        <v>2131</v>
      </c>
      <c r="G425" s="93" t="s">
        <v>2304</v>
      </c>
      <c r="H425" s="158" t="s">
        <v>861</v>
      </c>
      <c r="I425" s="158" t="s">
        <v>2305</v>
      </c>
      <c r="J425" s="93" t="s">
        <v>2306</v>
      </c>
      <c r="K425" s="158" t="s">
        <v>2307</v>
      </c>
      <c r="L425" s="158" t="s">
        <v>2308</v>
      </c>
      <c r="M425" s="93" t="s">
        <v>607</v>
      </c>
      <c r="N425" s="93" t="s">
        <v>45</v>
      </c>
      <c r="O425" s="93" t="s">
        <v>608</v>
      </c>
      <c r="P425" s="47" t="s">
        <v>2309</v>
      </c>
      <c r="Q425" s="43" t="s">
        <v>79</v>
      </c>
      <c r="R425" s="158" t="s">
        <v>2310</v>
      </c>
      <c r="S425" s="93" t="s">
        <v>664</v>
      </c>
      <c r="T425" s="64">
        <v>900</v>
      </c>
      <c r="U425" s="235">
        <f>+T425/T426</f>
        <v>7.7747062888735313E-2</v>
      </c>
      <c r="V425" s="165">
        <v>0</v>
      </c>
      <c r="W425" s="167" t="s">
        <v>614</v>
      </c>
      <c r="X425" s="48" t="s">
        <v>2311</v>
      </c>
      <c r="Y425" s="165" t="s">
        <v>2312</v>
      </c>
    </row>
    <row r="426" spans="2:25" ht="47.25" customHeight="1" x14ac:dyDescent="0.2">
      <c r="B426" s="95">
        <v>2</v>
      </c>
      <c r="C426" s="95">
        <v>12</v>
      </c>
      <c r="D426" s="95" t="s">
        <v>2130</v>
      </c>
      <c r="E426" s="119" t="s">
        <v>4299</v>
      </c>
      <c r="F426" s="189" t="s">
        <v>2131</v>
      </c>
      <c r="G426" s="93"/>
      <c r="H426" s="158"/>
      <c r="I426" s="158" t="s">
        <v>2154</v>
      </c>
      <c r="J426" s="93" t="s">
        <v>2306</v>
      </c>
      <c r="K426" s="158" t="s">
        <v>2313</v>
      </c>
      <c r="L426" s="158"/>
      <c r="M426" s="93"/>
      <c r="N426" s="93" t="s">
        <v>45</v>
      </c>
      <c r="O426" s="93"/>
      <c r="P426" s="47" t="s">
        <v>2314</v>
      </c>
      <c r="Q426" s="43" t="s">
        <v>79</v>
      </c>
      <c r="R426" s="158"/>
      <c r="S426" s="93"/>
      <c r="T426" s="64">
        <v>11576</v>
      </c>
      <c r="U426" s="235"/>
      <c r="V426" s="165"/>
      <c r="W426" s="167"/>
      <c r="X426" s="48" t="s">
        <v>654</v>
      </c>
      <c r="Y426" s="165"/>
    </row>
    <row r="427" spans="2:25" ht="72" customHeight="1" x14ac:dyDescent="0.2">
      <c r="B427" s="94">
        <v>2</v>
      </c>
      <c r="C427" s="94">
        <v>12</v>
      </c>
      <c r="D427" s="94" t="s">
        <v>2130</v>
      </c>
      <c r="E427" s="118" t="s">
        <v>4299</v>
      </c>
      <c r="F427" s="189" t="s">
        <v>2131</v>
      </c>
      <c r="G427" s="93" t="s">
        <v>2315</v>
      </c>
      <c r="H427" s="158" t="s">
        <v>1500</v>
      </c>
      <c r="I427" s="158" t="s">
        <v>2316</v>
      </c>
      <c r="J427" s="93" t="s">
        <v>2317</v>
      </c>
      <c r="K427" s="158" t="s">
        <v>2318</v>
      </c>
      <c r="L427" s="158" t="s">
        <v>2319</v>
      </c>
      <c r="M427" s="93" t="s">
        <v>607</v>
      </c>
      <c r="N427" s="93" t="s">
        <v>45</v>
      </c>
      <c r="O427" s="93" t="s">
        <v>608</v>
      </c>
      <c r="P427" s="47" t="s">
        <v>2320</v>
      </c>
      <c r="Q427" s="43" t="s">
        <v>79</v>
      </c>
      <c r="R427" s="158" t="s">
        <v>2321</v>
      </c>
      <c r="S427" s="93" t="s">
        <v>612</v>
      </c>
      <c r="T427" s="64">
        <v>28</v>
      </c>
      <c r="U427" s="235">
        <f>+T427/T428</f>
        <v>5.6000000000000001E-2</v>
      </c>
      <c r="V427" s="165">
        <v>0</v>
      </c>
      <c r="W427" s="167" t="s">
        <v>637</v>
      </c>
      <c r="X427" s="165" t="s">
        <v>2322</v>
      </c>
      <c r="Y427" s="165" t="s">
        <v>2323</v>
      </c>
    </row>
    <row r="428" spans="2:25" ht="72" customHeight="1" x14ac:dyDescent="0.2">
      <c r="B428" s="95">
        <v>2</v>
      </c>
      <c r="C428" s="95">
        <v>12</v>
      </c>
      <c r="D428" s="95" t="s">
        <v>2130</v>
      </c>
      <c r="E428" s="119" t="s">
        <v>4299</v>
      </c>
      <c r="F428" s="189" t="s">
        <v>2131</v>
      </c>
      <c r="G428" s="93"/>
      <c r="H428" s="158"/>
      <c r="I428" s="158" t="s">
        <v>2154</v>
      </c>
      <c r="J428" s="93" t="s">
        <v>758</v>
      </c>
      <c r="K428" s="158" t="s">
        <v>2318</v>
      </c>
      <c r="L428" s="158"/>
      <c r="M428" s="93"/>
      <c r="N428" s="93" t="s">
        <v>45</v>
      </c>
      <c r="O428" s="93"/>
      <c r="P428" s="47" t="s">
        <v>2324</v>
      </c>
      <c r="Q428" s="43" t="s">
        <v>79</v>
      </c>
      <c r="R428" s="158"/>
      <c r="S428" s="93"/>
      <c r="T428" s="64">
        <v>500</v>
      </c>
      <c r="U428" s="235"/>
      <c r="V428" s="165"/>
      <c r="W428" s="167"/>
      <c r="X428" s="165"/>
      <c r="Y428" s="165"/>
    </row>
    <row r="429" spans="2:25" ht="55.5" customHeight="1" x14ac:dyDescent="0.2">
      <c r="B429" s="94">
        <v>2</v>
      </c>
      <c r="C429" s="94">
        <v>12</v>
      </c>
      <c r="D429" s="94" t="s">
        <v>2130</v>
      </c>
      <c r="E429" s="118" t="s">
        <v>4299</v>
      </c>
      <c r="F429" s="189" t="s">
        <v>2131</v>
      </c>
      <c r="G429" s="93" t="s">
        <v>2325</v>
      </c>
      <c r="H429" s="158" t="s">
        <v>861</v>
      </c>
      <c r="I429" s="158" t="s">
        <v>2326</v>
      </c>
      <c r="J429" s="192" t="s">
        <v>2327</v>
      </c>
      <c r="K429" s="158" t="s">
        <v>2328</v>
      </c>
      <c r="L429" s="158" t="s">
        <v>2329</v>
      </c>
      <c r="M429" s="93" t="s">
        <v>607</v>
      </c>
      <c r="N429" s="93" t="s">
        <v>79</v>
      </c>
      <c r="O429" s="93" t="s">
        <v>608</v>
      </c>
      <c r="P429" s="47" t="s">
        <v>2330</v>
      </c>
      <c r="Q429" s="43" t="s">
        <v>79</v>
      </c>
      <c r="R429" s="158" t="s">
        <v>2331</v>
      </c>
      <c r="S429" s="93" t="s">
        <v>664</v>
      </c>
      <c r="T429" s="64">
        <v>60</v>
      </c>
      <c r="U429" s="235">
        <f>+T429/T430</f>
        <v>0.53097345132743368</v>
      </c>
      <c r="V429" s="165">
        <v>0</v>
      </c>
      <c r="W429" s="167" t="s">
        <v>637</v>
      </c>
      <c r="X429" s="165" t="s">
        <v>2322</v>
      </c>
      <c r="Y429" s="165" t="s">
        <v>2332</v>
      </c>
    </row>
    <row r="430" spans="2:25" ht="55.5" customHeight="1" x14ac:dyDescent="0.2">
      <c r="B430" s="95">
        <v>2</v>
      </c>
      <c r="C430" s="95">
        <v>12</v>
      </c>
      <c r="D430" s="95" t="s">
        <v>2130</v>
      </c>
      <c r="E430" s="119" t="s">
        <v>4299</v>
      </c>
      <c r="F430" s="189" t="s">
        <v>2131</v>
      </c>
      <c r="G430" s="93"/>
      <c r="H430" s="158"/>
      <c r="I430" s="158" t="s">
        <v>2154</v>
      </c>
      <c r="J430" s="93" t="s">
        <v>2306</v>
      </c>
      <c r="K430" s="158" t="s">
        <v>2333</v>
      </c>
      <c r="L430" s="158"/>
      <c r="M430" s="93"/>
      <c r="N430" s="93" t="s">
        <v>45</v>
      </c>
      <c r="O430" s="93"/>
      <c r="P430" s="47" t="s">
        <v>2334</v>
      </c>
      <c r="Q430" s="43" t="s">
        <v>79</v>
      </c>
      <c r="R430" s="158"/>
      <c r="S430" s="93"/>
      <c r="T430" s="64">
        <v>113</v>
      </c>
      <c r="U430" s="235"/>
      <c r="V430" s="165"/>
      <c r="W430" s="167"/>
      <c r="X430" s="165"/>
      <c r="Y430" s="165"/>
    </row>
    <row r="431" spans="2:25" ht="49.5" customHeight="1" x14ac:dyDescent="0.2">
      <c r="B431" s="94">
        <v>2</v>
      </c>
      <c r="C431" s="94">
        <v>12</v>
      </c>
      <c r="D431" s="94" t="s">
        <v>2130</v>
      </c>
      <c r="E431" s="118" t="s">
        <v>4299</v>
      </c>
      <c r="F431" s="189" t="s">
        <v>2131</v>
      </c>
      <c r="G431" s="93" t="s">
        <v>2335</v>
      </c>
      <c r="H431" s="158" t="s">
        <v>861</v>
      </c>
      <c r="I431" s="158" t="s">
        <v>2336</v>
      </c>
      <c r="J431" s="93" t="s">
        <v>2337</v>
      </c>
      <c r="K431" s="158" t="s">
        <v>2338</v>
      </c>
      <c r="L431" s="158" t="s">
        <v>2339</v>
      </c>
      <c r="M431" s="93" t="s">
        <v>607</v>
      </c>
      <c r="N431" s="93" t="s">
        <v>45</v>
      </c>
      <c r="O431" s="93" t="s">
        <v>608</v>
      </c>
      <c r="P431" s="47" t="s">
        <v>2340</v>
      </c>
      <c r="Q431" s="43" t="s">
        <v>1394</v>
      </c>
      <c r="R431" s="158" t="s">
        <v>2341</v>
      </c>
      <c r="S431" s="93" t="s">
        <v>612</v>
      </c>
      <c r="T431" s="64">
        <v>0</v>
      </c>
      <c r="U431" s="235">
        <f>+T431/T432</f>
        <v>0</v>
      </c>
      <c r="V431" s="165">
        <v>0</v>
      </c>
      <c r="W431" s="167" t="s">
        <v>614</v>
      </c>
      <c r="X431" s="165" t="s">
        <v>2342</v>
      </c>
      <c r="Y431" s="165" t="s">
        <v>2343</v>
      </c>
    </row>
    <row r="432" spans="2:25" ht="49.5" customHeight="1" x14ac:dyDescent="0.2">
      <c r="B432" s="95">
        <v>2</v>
      </c>
      <c r="C432" s="95">
        <v>12</v>
      </c>
      <c r="D432" s="95" t="s">
        <v>2130</v>
      </c>
      <c r="E432" s="119" t="s">
        <v>4299</v>
      </c>
      <c r="F432" s="189" t="s">
        <v>2131</v>
      </c>
      <c r="G432" s="93"/>
      <c r="H432" s="158"/>
      <c r="I432" s="158" t="s">
        <v>2154</v>
      </c>
      <c r="J432" s="93" t="s">
        <v>2344</v>
      </c>
      <c r="K432" s="158" t="s">
        <v>2338</v>
      </c>
      <c r="L432" s="158"/>
      <c r="M432" s="93"/>
      <c r="N432" s="93" t="s">
        <v>45</v>
      </c>
      <c r="O432" s="93"/>
      <c r="P432" s="47" t="s">
        <v>1399</v>
      </c>
      <c r="Q432" s="43" t="s">
        <v>1394</v>
      </c>
      <c r="R432" s="158"/>
      <c r="S432" s="93"/>
      <c r="T432" s="64">
        <v>3</v>
      </c>
      <c r="U432" s="235"/>
      <c r="V432" s="165"/>
      <c r="W432" s="167"/>
      <c r="X432" s="165"/>
      <c r="Y432" s="165"/>
    </row>
    <row r="433" spans="2:25" ht="76.5" customHeight="1" x14ac:dyDescent="0.2">
      <c r="B433" s="94">
        <v>2</v>
      </c>
      <c r="C433" s="94">
        <v>12</v>
      </c>
      <c r="D433" s="94" t="s">
        <v>2130</v>
      </c>
      <c r="E433" s="118" t="s">
        <v>4299</v>
      </c>
      <c r="F433" s="189" t="s">
        <v>2131</v>
      </c>
      <c r="G433" s="93" t="s">
        <v>2345</v>
      </c>
      <c r="H433" s="158" t="s">
        <v>1500</v>
      </c>
      <c r="I433" s="158" t="s">
        <v>2346</v>
      </c>
      <c r="J433" s="93" t="s">
        <v>2347</v>
      </c>
      <c r="K433" s="158" t="s">
        <v>2348</v>
      </c>
      <c r="L433" s="158" t="s">
        <v>2349</v>
      </c>
      <c r="M433" s="93" t="s">
        <v>607</v>
      </c>
      <c r="N433" s="93" t="s">
        <v>45</v>
      </c>
      <c r="O433" s="93" t="s">
        <v>608</v>
      </c>
      <c r="P433" s="47" t="s">
        <v>2350</v>
      </c>
      <c r="Q433" s="43" t="s">
        <v>990</v>
      </c>
      <c r="R433" s="158" t="s">
        <v>2351</v>
      </c>
      <c r="S433" s="93" t="s">
        <v>664</v>
      </c>
      <c r="T433" s="64">
        <v>0</v>
      </c>
      <c r="U433" s="235">
        <f>+T433/T434</f>
        <v>0</v>
      </c>
      <c r="V433" s="165">
        <v>0</v>
      </c>
      <c r="W433" s="167" t="s">
        <v>614</v>
      </c>
      <c r="X433" s="165" t="s">
        <v>2352</v>
      </c>
      <c r="Y433" s="165" t="s">
        <v>2353</v>
      </c>
    </row>
    <row r="434" spans="2:25" ht="76.5" customHeight="1" x14ac:dyDescent="0.2">
      <c r="B434" s="95">
        <v>2</v>
      </c>
      <c r="C434" s="95">
        <v>12</v>
      </c>
      <c r="D434" s="95" t="s">
        <v>2130</v>
      </c>
      <c r="E434" s="119" t="s">
        <v>4299</v>
      </c>
      <c r="F434" s="189" t="s">
        <v>2131</v>
      </c>
      <c r="G434" s="93"/>
      <c r="H434" s="158"/>
      <c r="I434" s="158" t="s">
        <v>2154</v>
      </c>
      <c r="J434" s="93" t="s">
        <v>2347</v>
      </c>
      <c r="K434" s="158" t="s">
        <v>2348</v>
      </c>
      <c r="L434" s="158"/>
      <c r="M434" s="93"/>
      <c r="N434" s="93" t="s">
        <v>45</v>
      </c>
      <c r="O434" s="93"/>
      <c r="P434" s="47" t="s">
        <v>2354</v>
      </c>
      <c r="Q434" s="43" t="s">
        <v>990</v>
      </c>
      <c r="R434" s="158"/>
      <c r="S434" s="93"/>
      <c r="T434" s="64">
        <v>3</v>
      </c>
      <c r="U434" s="235"/>
      <c r="V434" s="165"/>
      <c r="W434" s="167"/>
      <c r="X434" s="165"/>
      <c r="Y434" s="165"/>
    </row>
    <row r="435" spans="2:25" ht="63" customHeight="1" x14ac:dyDescent="0.2">
      <c r="B435" s="94">
        <v>2</v>
      </c>
      <c r="C435" s="94">
        <v>12</v>
      </c>
      <c r="D435" s="94" t="s">
        <v>2130</v>
      </c>
      <c r="E435" s="118" t="s">
        <v>4299</v>
      </c>
      <c r="F435" s="189" t="s">
        <v>2131</v>
      </c>
      <c r="G435" s="93"/>
      <c r="H435" s="158" t="s">
        <v>861</v>
      </c>
      <c r="I435" s="158" t="s">
        <v>2355</v>
      </c>
      <c r="J435" s="93" t="s">
        <v>2356</v>
      </c>
      <c r="K435" s="158" t="s">
        <v>2357</v>
      </c>
      <c r="L435" s="158" t="s">
        <v>2358</v>
      </c>
      <c r="M435" s="93" t="s">
        <v>607</v>
      </c>
      <c r="N435" s="93" t="s">
        <v>45</v>
      </c>
      <c r="O435" s="93" t="s">
        <v>608</v>
      </c>
      <c r="P435" s="47" t="s">
        <v>2359</v>
      </c>
      <c r="Q435" s="43" t="s">
        <v>105</v>
      </c>
      <c r="R435" s="158" t="s">
        <v>2360</v>
      </c>
      <c r="S435" s="93" t="s">
        <v>664</v>
      </c>
      <c r="T435" s="64">
        <v>55</v>
      </c>
      <c r="U435" s="235">
        <f>+T435/T436</f>
        <v>0.38461538461538464</v>
      </c>
      <c r="V435" s="165" t="s">
        <v>2361</v>
      </c>
      <c r="W435" s="167" t="s">
        <v>614</v>
      </c>
      <c r="X435" s="165" t="s">
        <v>2362</v>
      </c>
      <c r="Y435" s="165" t="s">
        <v>2363</v>
      </c>
    </row>
    <row r="436" spans="2:25" ht="63" customHeight="1" x14ac:dyDescent="0.2">
      <c r="B436" s="95">
        <v>2</v>
      </c>
      <c r="C436" s="95">
        <v>12</v>
      </c>
      <c r="D436" s="95" t="s">
        <v>2130</v>
      </c>
      <c r="E436" s="119" t="s">
        <v>4299</v>
      </c>
      <c r="F436" s="189" t="s">
        <v>2131</v>
      </c>
      <c r="G436" s="93"/>
      <c r="H436" s="158"/>
      <c r="I436" s="158"/>
      <c r="J436" s="93"/>
      <c r="K436" s="158"/>
      <c r="L436" s="158"/>
      <c r="M436" s="93"/>
      <c r="N436" s="93"/>
      <c r="O436" s="93"/>
      <c r="P436" s="47" t="s">
        <v>2364</v>
      </c>
      <c r="Q436" s="43" t="s">
        <v>105</v>
      </c>
      <c r="R436" s="158"/>
      <c r="S436" s="93"/>
      <c r="T436" s="64">
        <v>143</v>
      </c>
      <c r="U436" s="235"/>
      <c r="V436" s="165"/>
      <c r="W436" s="167"/>
      <c r="X436" s="165"/>
      <c r="Y436" s="165"/>
    </row>
    <row r="437" spans="2:25" ht="60.75" customHeight="1" x14ac:dyDescent="0.2">
      <c r="B437" s="94">
        <v>2</v>
      </c>
      <c r="C437" s="94">
        <v>13</v>
      </c>
      <c r="D437" s="94" t="s">
        <v>2365</v>
      </c>
      <c r="E437" s="118" t="s">
        <v>4299</v>
      </c>
      <c r="F437" s="139" t="s">
        <v>600</v>
      </c>
      <c r="G437" s="93" t="s">
        <v>2366</v>
      </c>
      <c r="H437" s="158" t="s">
        <v>1991</v>
      </c>
      <c r="I437" s="158" t="s">
        <v>2367</v>
      </c>
      <c r="J437" s="93"/>
      <c r="K437" s="158" t="s">
        <v>693</v>
      </c>
      <c r="L437" s="158" t="s">
        <v>2368</v>
      </c>
      <c r="M437" s="93" t="s">
        <v>607</v>
      </c>
      <c r="N437" s="93" t="s">
        <v>45</v>
      </c>
      <c r="O437" s="93" t="s">
        <v>964</v>
      </c>
      <c r="P437" s="47" t="s">
        <v>2369</v>
      </c>
      <c r="Q437" s="43" t="s">
        <v>115</v>
      </c>
      <c r="R437" s="158" t="s">
        <v>2370</v>
      </c>
      <c r="S437" s="191" t="s">
        <v>664</v>
      </c>
      <c r="T437" s="38">
        <v>17269</v>
      </c>
      <c r="U437" s="255">
        <f>+T437/T438</f>
        <v>0.9462465753424657</v>
      </c>
      <c r="V437" s="167"/>
      <c r="W437" s="190" t="s">
        <v>614</v>
      </c>
      <c r="X437" s="165" t="s">
        <v>2371</v>
      </c>
      <c r="Y437" s="165" t="s">
        <v>2372</v>
      </c>
    </row>
    <row r="438" spans="2:25" ht="60.75" customHeight="1" x14ac:dyDescent="0.2">
      <c r="B438" s="95">
        <v>2</v>
      </c>
      <c r="C438" s="95">
        <v>13</v>
      </c>
      <c r="D438" s="95"/>
      <c r="E438" s="119" t="s">
        <v>4299</v>
      </c>
      <c r="F438" s="139"/>
      <c r="G438" s="93"/>
      <c r="H438" s="158"/>
      <c r="I438" s="158"/>
      <c r="J438" s="93"/>
      <c r="K438" s="158"/>
      <c r="L438" s="158"/>
      <c r="M438" s="93"/>
      <c r="N438" s="93"/>
      <c r="O438" s="93"/>
      <c r="P438" s="47" t="s">
        <v>329</v>
      </c>
      <c r="Q438" s="43" t="s">
        <v>115</v>
      </c>
      <c r="R438" s="158"/>
      <c r="S438" s="191"/>
      <c r="T438" s="38">
        <v>18250</v>
      </c>
      <c r="U438" s="255"/>
      <c r="V438" s="167"/>
      <c r="W438" s="190"/>
      <c r="X438" s="165"/>
      <c r="Y438" s="165"/>
    </row>
    <row r="439" spans="2:25" ht="57.75" customHeight="1" x14ac:dyDescent="0.2">
      <c r="B439" s="94">
        <v>2</v>
      </c>
      <c r="C439" s="94">
        <v>13</v>
      </c>
      <c r="D439" s="94" t="s">
        <v>2365</v>
      </c>
      <c r="E439" s="118" t="s">
        <v>4299</v>
      </c>
      <c r="F439" s="139" t="s">
        <v>600</v>
      </c>
      <c r="G439" s="93" t="s">
        <v>2373</v>
      </c>
      <c r="H439" s="158" t="s">
        <v>1991</v>
      </c>
      <c r="I439" s="158" t="s">
        <v>2374</v>
      </c>
      <c r="J439" s="93"/>
      <c r="K439" s="158" t="s">
        <v>2375</v>
      </c>
      <c r="L439" s="158" t="s">
        <v>2376</v>
      </c>
      <c r="M439" s="93" t="s">
        <v>607</v>
      </c>
      <c r="N439" s="93" t="s">
        <v>45</v>
      </c>
      <c r="O439" s="93" t="s">
        <v>964</v>
      </c>
      <c r="P439" s="47" t="s">
        <v>2377</v>
      </c>
      <c r="Q439" s="43" t="s">
        <v>2378</v>
      </c>
      <c r="R439" s="185" t="s">
        <v>2379</v>
      </c>
      <c r="S439" s="93" t="s">
        <v>664</v>
      </c>
      <c r="T439" s="64">
        <v>35</v>
      </c>
      <c r="U439" s="255">
        <f>+T439/T440</f>
        <v>0.76086956521739135</v>
      </c>
      <c r="V439" s="165" t="s">
        <v>1332</v>
      </c>
      <c r="W439" s="167" t="s">
        <v>614</v>
      </c>
      <c r="X439" s="165" t="s">
        <v>2380</v>
      </c>
      <c r="Y439" s="165" t="s">
        <v>2381</v>
      </c>
    </row>
    <row r="440" spans="2:25" ht="78" customHeight="1" x14ac:dyDescent="0.2">
      <c r="B440" s="95">
        <v>2</v>
      </c>
      <c r="C440" s="95">
        <v>13</v>
      </c>
      <c r="D440" s="95" t="s">
        <v>2365</v>
      </c>
      <c r="E440" s="119" t="s">
        <v>4299</v>
      </c>
      <c r="F440" s="139" t="s">
        <v>600</v>
      </c>
      <c r="G440" s="93"/>
      <c r="H440" s="158"/>
      <c r="I440" s="158" t="s">
        <v>2382</v>
      </c>
      <c r="J440" s="93"/>
      <c r="K440" s="158"/>
      <c r="L440" s="158"/>
      <c r="M440" s="93"/>
      <c r="N440" s="93"/>
      <c r="O440" s="93"/>
      <c r="P440" s="47" t="s">
        <v>2383</v>
      </c>
      <c r="Q440" s="43" t="s">
        <v>2378</v>
      </c>
      <c r="R440" s="185"/>
      <c r="S440" s="93"/>
      <c r="T440" s="64">
        <v>46</v>
      </c>
      <c r="U440" s="255"/>
      <c r="V440" s="165"/>
      <c r="W440" s="167"/>
      <c r="X440" s="165"/>
      <c r="Y440" s="165"/>
    </row>
    <row r="441" spans="2:25" ht="61.5" customHeight="1" x14ac:dyDescent="0.2">
      <c r="B441" s="114">
        <v>2</v>
      </c>
      <c r="C441" s="114">
        <v>13</v>
      </c>
      <c r="D441" s="93" t="s">
        <v>2365</v>
      </c>
      <c r="E441" s="105" t="s">
        <v>4299</v>
      </c>
      <c r="F441" s="121" t="s">
        <v>600</v>
      </c>
      <c r="G441" s="93" t="s">
        <v>2384</v>
      </c>
      <c r="H441" s="158" t="s">
        <v>1991</v>
      </c>
      <c r="I441" s="158" t="s">
        <v>2385</v>
      </c>
      <c r="J441" s="93" t="s">
        <v>758</v>
      </c>
      <c r="K441" s="158" t="s">
        <v>2386</v>
      </c>
      <c r="L441" s="158" t="s">
        <v>2387</v>
      </c>
      <c r="M441" s="93" t="s">
        <v>607</v>
      </c>
      <c r="N441" s="93" t="s">
        <v>2388</v>
      </c>
      <c r="O441" s="93" t="s">
        <v>1994</v>
      </c>
      <c r="P441" s="47" t="s">
        <v>2389</v>
      </c>
      <c r="Q441" s="43" t="s">
        <v>1996</v>
      </c>
      <c r="R441" s="158" t="s">
        <v>2390</v>
      </c>
      <c r="S441" s="93" t="s">
        <v>664</v>
      </c>
      <c r="T441" s="71">
        <v>1</v>
      </c>
      <c r="U441" s="186">
        <v>4</v>
      </c>
      <c r="V441" s="165">
        <v>4</v>
      </c>
      <c r="W441" s="165" t="s">
        <v>614</v>
      </c>
      <c r="X441" s="48" t="s">
        <v>2391</v>
      </c>
      <c r="Y441" s="165" t="s">
        <v>2392</v>
      </c>
    </row>
    <row r="442" spans="2:25" ht="61.5" customHeight="1" x14ac:dyDescent="0.2">
      <c r="B442" s="115">
        <v>2</v>
      </c>
      <c r="C442" s="115">
        <v>13</v>
      </c>
      <c r="D442" s="93"/>
      <c r="E442" s="113"/>
      <c r="F442" s="123"/>
      <c r="G442" s="93"/>
      <c r="H442" s="158"/>
      <c r="I442" s="158"/>
      <c r="J442" s="93"/>
      <c r="K442" s="158"/>
      <c r="L442" s="158"/>
      <c r="M442" s="93"/>
      <c r="N442" s="93"/>
      <c r="O442" s="93"/>
      <c r="P442" s="47" t="s">
        <v>2393</v>
      </c>
      <c r="Q442" s="43" t="s">
        <v>1996</v>
      </c>
      <c r="R442" s="158"/>
      <c r="S442" s="93"/>
      <c r="T442" s="71">
        <v>1</v>
      </c>
      <c r="U442" s="187"/>
      <c r="V442" s="165"/>
      <c r="W442" s="165"/>
      <c r="X442" s="48" t="s">
        <v>2391</v>
      </c>
      <c r="Y442" s="165"/>
    </row>
    <row r="443" spans="2:25" ht="61.5" customHeight="1" x14ac:dyDescent="0.2">
      <c r="B443" s="115">
        <v>2</v>
      </c>
      <c r="C443" s="115">
        <v>13</v>
      </c>
      <c r="D443" s="93"/>
      <c r="E443" s="113"/>
      <c r="F443" s="123"/>
      <c r="G443" s="93"/>
      <c r="H443" s="158"/>
      <c r="I443" s="158"/>
      <c r="J443" s="93"/>
      <c r="K443" s="158"/>
      <c r="L443" s="158"/>
      <c r="M443" s="93"/>
      <c r="N443" s="93"/>
      <c r="O443" s="93"/>
      <c r="P443" s="47" t="s">
        <v>2394</v>
      </c>
      <c r="Q443" s="43" t="s">
        <v>1996</v>
      </c>
      <c r="R443" s="158"/>
      <c r="S443" s="93"/>
      <c r="T443" s="71">
        <v>1</v>
      </c>
      <c r="U443" s="187"/>
      <c r="V443" s="165"/>
      <c r="W443" s="165"/>
      <c r="X443" s="48" t="s">
        <v>2391</v>
      </c>
      <c r="Y443" s="165"/>
    </row>
    <row r="444" spans="2:25" ht="61.5" customHeight="1" x14ac:dyDescent="0.2">
      <c r="B444" s="116">
        <v>2</v>
      </c>
      <c r="C444" s="116">
        <v>13</v>
      </c>
      <c r="D444" s="93"/>
      <c r="E444" s="106"/>
      <c r="F444" s="122"/>
      <c r="G444" s="93"/>
      <c r="H444" s="158"/>
      <c r="I444" s="158"/>
      <c r="J444" s="93"/>
      <c r="K444" s="158"/>
      <c r="L444" s="158"/>
      <c r="M444" s="93"/>
      <c r="N444" s="93"/>
      <c r="O444" s="93"/>
      <c r="P444" s="47" t="s">
        <v>2395</v>
      </c>
      <c r="Q444" s="43" t="s">
        <v>1996</v>
      </c>
      <c r="R444" s="158"/>
      <c r="S444" s="93"/>
      <c r="T444" s="71">
        <v>1</v>
      </c>
      <c r="U444" s="188"/>
      <c r="V444" s="165"/>
      <c r="W444" s="165"/>
      <c r="X444" s="48" t="s">
        <v>2391</v>
      </c>
      <c r="Y444" s="165"/>
    </row>
    <row r="445" spans="2:25" ht="48" customHeight="1" x14ac:dyDescent="0.2">
      <c r="B445" s="94">
        <v>2</v>
      </c>
      <c r="C445" s="94">
        <v>13</v>
      </c>
      <c r="D445" s="94" t="s">
        <v>2365</v>
      </c>
      <c r="E445" s="118" t="s">
        <v>4299</v>
      </c>
      <c r="F445" s="139" t="s">
        <v>600</v>
      </c>
      <c r="G445" s="93" t="s">
        <v>2396</v>
      </c>
      <c r="H445" s="158" t="s">
        <v>1991</v>
      </c>
      <c r="I445" s="158" t="s">
        <v>2397</v>
      </c>
      <c r="J445" s="93" t="s">
        <v>2398</v>
      </c>
      <c r="K445" s="158" t="s">
        <v>2399</v>
      </c>
      <c r="L445" s="158" t="s">
        <v>2400</v>
      </c>
      <c r="M445" s="93" t="s">
        <v>607</v>
      </c>
      <c r="N445" s="93" t="s">
        <v>45</v>
      </c>
      <c r="O445" s="93" t="s">
        <v>608</v>
      </c>
      <c r="P445" s="47" t="s">
        <v>2401</v>
      </c>
      <c r="Q445" s="43" t="s">
        <v>966</v>
      </c>
      <c r="R445" s="158" t="s">
        <v>2402</v>
      </c>
      <c r="S445" s="93" t="s">
        <v>664</v>
      </c>
      <c r="T445" s="64">
        <v>648</v>
      </c>
      <c r="U445" s="235">
        <f>+T445/T446</f>
        <v>1</v>
      </c>
      <c r="V445" s="165" t="s">
        <v>2403</v>
      </c>
      <c r="W445" s="167" t="s">
        <v>614</v>
      </c>
      <c r="X445" s="165" t="s">
        <v>2404</v>
      </c>
      <c r="Y445" s="165" t="s">
        <v>2405</v>
      </c>
    </row>
    <row r="446" spans="2:25" ht="48" customHeight="1" x14ac:dyDescent="0.2">
      <c r="B446" s="95">
        <v>2</v>
      </c>
      <c r="C446" s="95">
        <v>13</v>
      </c>
      <c r="D446" s="95" t="s">
        <v>2365</v>
      </c>
      <c r="E446" s="119" t="s">
        <v>4299</v>
      </c>
      <c r="F446" s="139" t="s">
        <v>600</v>
      </c>
      <c r="G446" s="93"/>
      <c r="H446" s="158"/>
      <c r="I446" s="158" t="s">
        <v>2382</v>
      </c>
      <c r="J446" s="93" t="s">
        <v>2398</v>
      </c>
      <c r="K446" s="158" t="s">
        <v>2399</v>
      </c>
      <c r="L446" s="158"/>
      <c r="M446" s="93"/>
      <c r="N446" s="93" t="s">
        <v>45</v>
      </c>
      <c r="O446" s="93"/>
      <c r="P446" s="47" t="s">
        <v>2406</v>
      </c>
      <c r="Q446" s="43" t="s">
        <v>966</v>
      </c>
      <c r="R446" s="158"/>
      <c r="S446" s="93"/>
      <c r="T446" s="64">
        <v>648</v>
      </c>
      <c r="U446" s="235"/>
      <c r="V446" s="165"/>
      <c r="W446" s="167"/>
      <c r="X446" s="165"/>
      <c r="Y446" s="165"/>
    </row>
    <row r="447" spans="2:25" ht="60" customHeight="1" x14ac:dyDescent="0.2">
      <c r="B447" s="94">
        <v>2</v>
      </c>
      <c r="C447" s="94">
        <v>13</v>
      </c>
      <c r="D447" s="94" t="s">
        <v>2365</v>
      </c>
      <c r="E447" s="118" t="s">
        <v>4299</v>
      </c>
      <c r="F447" s="139" t="s">
        <v>600</v>
      </c>
      <c r="G447" s="93" t="s">
        <v>2407</v>
      </c>
      <c r="H447" s="158" t="s">
        <v>1991</v>
      </c>
      <c r="I447" s="158" t="s">
        <v>2408</v>
      </c>
      <c r="J447" s="93" t="s">
        <v>2409</v>
      </c>
      <c r="K447" s="158" t="s">
        <v>2410</v>
      </c>
      <c r="L447" s="158" t="s">
        <v>2411</v>
      </c>
      <c r="M447" s="93" t="s">
        <v>607</v>
      </c>
      <c r="N447" s="93" t="s">
        <v>45</v>
      </c>
      <c r="O447" s="93" t="s">
        <v>608</v>
      </c>
      <c r="P447" s="47" t="s">
        <v>2412</v>
      </c>
      <c r="Q447" s="43" t="s">
        <v>966</v>
      </c>
      <c r="R447" s="158" t="s">
        <v>2413</v>
      </c>
      <c r="S447" s="93" t="s">
        <v>664</v>
      </c>
      <c r="T447" s="64">
        <v>295</v>
      </c>
      <c r="U447" s="235">
        <f>+T447/T448</f>
        <v>1</v>
      </c>
      <c r="V447" s="165" t="s">
        <v>2414</v>
      </c>
      <c r="W447" s="167" t="s">
        <v>614</v>
      </c>
      <c r="X447" s="165" t="s">
        <v>2415</v>
      </c>
      <c r="Y447" s="165" t="s">
        <v>2416</v>
      </c>
    </row>
    <row r="448" spans="2:25" ht="60" customHeight="1" x14ac:dyDescent="0.2">
      <c r="B448" s="95">
        <v>2</v>
      </c>
      <c r="C448" s="95">
        <v>13</v>
      </c>
      <c r="D448" s="95" t="s">
        <v>2365</v>
      </c>
      <c r="E448" s="119" t="s">
        <v>4299</v>
      </c>
      <c r="F448" s="139" t="s">
        <v>600</v>
      </c>
      <c r="G448" s="93"/>
      <c r="H448" s="158"/>
      <c r="I448" s="158" t="s">
        <v>2382</v>
      </c>
      <c r="J448" s="93" t="s">
        <v>2409</v>
      </c>
      <c r="K448" s="158" t="s">
        <v>2410</v>
      </c>
      <c r="L448" s="158"/>
      <c r="M448" s="93"/>
      <c r="N448" s="93" t="s">
        <v>45</v>
      </c>
      <c r="O448" s="93"/>
      <c r="P448" s="47" t="s">
        <v>2417</v>
      </c>
      <c r="Q448" s="43" t="s">
        <v>966</v>
      </c>
      <c r="R448" s="158"/>
      <c r="S448" s="93"/>
      <c r="T448" s="64">
        <v>295</v>
      </c>
      <c r="U448" s="235"/>
      <c r="V448" s="165"/>
      <c r="W448" s="167"/>
      <c r="X448" s="165"/>
      <c r="Y448" s="165"/>
    </row>
    <row r="449" spans="2:25" ht="66.75" customHeight="1" x14ac:dyDescent="0.2">
      <c r="B449" s="94">
        <v>2</v>
      </c>
      <c r="C449" s="94">
        <v>13</v>
      </c>
      <c r="D449" s="94" t="s">
        <v>2365</v>
      </c>
      <c r="E449" s="118" t="s">
        <v>4299</v>
      </c>
      <c r="F449" s="139" t="s">
        <v>600</v>
      </c>
      <c r="G449" s="93" t="s">
        <v>2418</v>
      </c>
      <c r="H449" s="158" t="s">
        <v>1991</v>
      </c>
      <c r="I449" s="158" t="s">
        <v>2419</v>
      </c>
      <c r="J449" s="93" t="s">
        <v>2420</v>
      </c>
      <c r="K449" s="158" t="s">
        <v>2421</v>
      </c>
      <c r="L449" s="158" t="s">
        <v>2422</v>
      </c>
      <c r="M449" s="93" t="s">
        <v>607</v>
      </c>
      <c r="N449" s="93" t="s">
        <v>45</v>
      </c>
      <c r="O449" s="93" t="s">
        <v>608</v>
      </c>
      <c r="P449" s="47" t="s">
        <v>2423</v>
      </c>
      <c r="Q449" s="43" t="s">
        <v>498</v>
      </c>
      <c r="R449" s="158" t="s">
        <v>2424</v>
      </c>
      <c r="S449" s="93" t="s">
        <v>664</v>
      </c>
      <c r="T449" s="64">
        <v>1363.36</v>
      </c>
      <c r="U449" s="235">
        <f>+T449/T450</f>
        <v>0.58978296699731347</v>
      </c>
      <c r="V449" s="165" t="s">
        <v>2425</v>
      </c>
      <c r="W449" s="167" t="s">
        <v>637</v>
      </c>
      <c r="X449" s="165" t="s">
        <v>2426</v>
      </c>
      <c r="Y449" s="165" t="s">
        <v>2427</v>
      </c>
    </row>
    <row r="450" spans="2:25" ht="66.75" customHeight="1" x14ac:dyDescent="0.2">
      <c r="B450" s="95">
        <v>2</v>
      </c>
      <c r="C450" s="95">
        <v>13</v>
      </c>
      <c r="D450" s="95" t="s">
        <v>2365</v>
      </c>
      <c r="E450" s="119" t="s">
        <v>4299</v>
      </c>
      <c r="F450" s="139" t="s">
        <v>600</v>
      </c>
      <c r="G450" s="93"/>
      <c r="H450" s="158"/>
      <c r="I450" s="158" t="s">
        <v>2382</v>
      </c>
      <c r="J450" s="93" t="s">
        <v>2420</v>
      </c>
      <c r="K450" s="158" t="s">
        <v>2421</v>
      </c>
      <c r="L450" s="158"/>
      <c r="M450" s="93"/>
      <c r="N450" s="93" t="s">
        <v>45</v>
      </c>
      <c r="O450" s="93"/>
      <c r="P450" s="47" t="s">
        <v>2428</v>
      </c>
      <c r="Q450" s="43" t="s">
        <v>498</v>
      </c>
      <c r="R450" s="158"/>
      <c r="S450" s="93"/>
      <c r="T450" s="64">
        <v>2311.63</v>
      </c>
      <c r="U450" s="235"/>
      <c r="V450" s="165"/>
      <c r="W450" s="167"/>
      <c r="X450" s="165"/>
      <c r="Y450" s="165"/>
    </row>
    <row r="451" spans="2:25" ht="53.25" customHeight="1" x14ac:dyDescent="0.2">
      <c r="B451" s="94">
        <v>2</v>
      </c>
      <c r="C451" s="94">
        <v>13</v>
      </c>
      <c r="D451" s="94" t="s">
        <v>2365</v>
      </c>
      <c r="E451" s="118" t="s">
        <v>4299</v>
      </c>
      <c r="F451" s="139" t="s">
        <v>600</v>
      </c>
      <c r="G451" s="93" t="s">
        <v>2429</v>
      </c>
      <c r="H451" s="158" t="s">
        <v>1991</v>
      </c>
      <c r="I451" s="158" t="s">
        <v>2430</v>
      </c>
      <c r="J451" s="93" t="s">
        <v>2431</v>
      </c>
      <c r="K451" s="158" t="s">
        <v>2432</v>
      </c>
      <c r="L451" s="158" t="s">
        <v>2433</v>
      </c>
      <c r="M451" s="93" t="s">
        <v>607</v>
      </c>
      <c r="N451" s="93" t="s">
        <v>45</v>
      </c>
      <c r="O451" s="93" t="s">
        <v>608</v>
      </c>
      <c r="P451" s="47" t="s">
        <v>2434</v>
      </c>
      <c r="Q451" s="43" t="s">
        <v>2435</v>
      </c>
      <c r="R451" s="158" t="s">
        <v>2436</v>
      </c>
      <c r="S451" s="93" t="s">
        <v>664</v>
      </c>
      <c r="T451" s="64">
        <v>17269</v>
      </c>
      <c r="U451" s="235">
        <f>+T451/T452</f>
        <v>0.9462465753424657</v>
      </c>
      <c r="V451" s="165">
        <v>0</v>
      </c>
      <c r="W451" s="167" t="s">
        <v>614</v>
      </c>
      <c r="X451" s="165" t="s">
        <v>2437</v>
      </c>
      <c r="Y451" s="165" t="s">
        <v>2438</v>
      </c>
    </row>
    <row r="452" spans="2:25" ht="53.25" customHeight="1" x14ac:dyDescent="0.2">
      <c r="B452" s="95">
        <v>2</v>
      </c>
      <c r="C452" s="95">
        <v>13</v>
      </c>
      <c r="D452" s="95" t="s">
        <v>2365</v>
      </c>
      <c r="E452" s="119" t="s">
        <v>4299</v>
      </c>
      <c r="F452" s="139" t="s">
        <v>600</v>
      </c>
      <c r="G452" s="93"/>
      <c r="H452" s="158"/>
      <c r="I452" s="158" t="s">
        <v>2382</v>
      </c>
      <c r="J452" s="93" t="s">
        <v>2431</v>
      </c>
      <c r="K452" s="158" t="s">
        <v>2432</v>
      </c>
      <c r="L452" s="158"/>
      <c r="M452" s="93"/>
      <c r="N452" s="93" t="s">
        <v>45</v>
      </c>
      <c r="O452" s="93"/>
      <c r="P452" s="47" t="s">
        <v>2439</v>
      </c>
      <c r="Q452" s="43" t="s">
        <v>2435</v>
      </c>
      <c r="R452" s="158"/>
      <c r="S452" s="93"/>
      <c r="T452" s="64">
        <v>18250</v>
      </c>
      <c r="U452" s="235"/>
      <c r="V452" s="165"/>
      <c r="W452" s="167"/>
      <c r="X452" s="165"/>
      <c r="Y452" s="165"/>
    </row>
    <row r="453" spans="2:25" ht="54.75" customHeight="1" x14ac:dyDescent="0.2">
      <c r="B453" s="94">
        <v>2</v>
      </c>
      <c r="C453" s="94">
        <v>13</v>
      </c>
      <c r="D453" s="94" t="s">
        <v>2365</v>
      </c>
      <c r="E453" s="118" t="s">
        <v>4299</v>
      </c>
      <c r="F453" s="139" t="s">
        <v>600</v>
      </c>
      <c r="G453" s="93" t="s">
        <v>2440</v>
      </c>
      <c r="H453" s="158" t="s">
        <v>1991</v>
      </c>
      <c r="I453" s="158" t="s">
        <v>2441</v>
      </c>
      <c r="J453" s="93" t="s">
        <v>2442</v>
      </c>
      <c r="K453" s="158" t="s">
        <v>998</v>
      </c>
      <c r="L453" s="158" t="s">
        <v>2443</v>
      </c>
      <c r="M453" s="93" t="s">
        <v>607</v>
      </c>
      <c r="N453" s="93" t="s">
        <v>45</v>
      </c>
      <c r="O453" s="93" t="s">
        <v>608</v>
      </c>
      <c r="P453" s="47" t="s">
        <v>2444</v>
      </c>
      <c r="Q453" s="43" t="s">
        <v>1001</v>
      </c>
      <c r="R453" s="158" t="s">
        <v>2445</v>
      </c>
      <c r="S453" s="93" t="s">
        <v>664</v>
      </c>
      <c r="T453" s="64">
        <v>30</v>
      </c>
      <c r="U453" s="235">
        <f>+T453/T454</f>
        <v>1</v>
      </c>
      <c r="V453" s="165" t="s">
        <v>2446</v>
      </c>
      <c r="W453" s="167" t="s">
        <v>614</v>
      </c>
      <c r="X453" s="165" t="s">
        <v>2447</v>
      </c>
      <c r="Y453" s="165" t="s">
        <v>2448</v>
      </c>
    </row>
    <row r="454" spans="2:25" ht="54.75" customHeight="1" x14ac:dyDescent="0.2">
      <c r="B454" s="95">
        <v>2</v>
      </c>
      <c r="C454" s="95">
        <v>13</v>
      </c>
      <c r="D454" s="95" t="s">
        <v>2365</v>
      </c>
      <c r="E454" s="119" t="s">
        <v>4299</v>
      </c>
      <c r="F454" s="139" t="s">
        <v>600</v>
      </c>
      <c r="G454" s="93"/>
      <c r="H454" s="158"/>
      <c r="I454" s="158" t="s">
        <v>2382</v>
      </c>
      <c r="J454" s="93" t="s">
        <v>2442</v>
      </c>
      <c r="K454" s="158" t="s">
        <v>998</v>
      </c>
      <c r="L454" s="158"/>
      <c r="M454" s="93"/>
      <c r="N454" s="93" t="s">
        <v>45</v>
      </c>
      <c r="O454" s="93"/>
      <c r="P454" s="47" t="s">
        <v>2449</v>
      </c>
      <c r="Q454" s="43" t="s">
        <v>1001</v>
      </c>
      <c r="R454" s="158"/>
      <c r="S454" s="93"/>
      <c r="T454" s="64">
        <v>30</v>
      </c>
      <c r="U454" s="235"/>
      <c r="V454" s="165"/>
      <c r="W454" s="167"/>
      <c r="X454" s="165"/>
      <c r="Y454" s="165"/>
    </row>
    <row r="455" spans="2:25" ht="59.25" customHeight="1" x14ac:dyDescent="0.2">
      <c r="B455" s="94">
        <v>2</v>
      </c>
      <c r="C455" s="94">
        <v>13</v>
      </c>
      <c r="D455" s="94" t="s">
        <v>2365</v>
      </c>
      <c r="E455" s="118" t="s">
        <v>4299</v>
      </c>
      <c r="F455" s="139" t="s">
        <v>600</v>
      </c>
      <c r="G455" s="93" t="s">
        <v>2450</v>
      </c>
      <c r="H455" s="158" t="s">
        <v>1991</v>
      </c>
      <c r="I455" s="158" t="s">
        <v>2451</v>
      </c>
      <c r="J455" s="93" t="s">
        <v>2452</v>
      </c>
      <c r="K455" s="158" t="s">
        <v>2453</v>
      </c>
      <c r="L455" s="158" t="s">
        <v>2454</v>
      </c>
      <c r="M455" s="93" t="s">
        <v>607</v>
      </c>
      <c r="N455" s="93" t="s">
        <v>45</v>
      </c>
      <c r="O455" s="93" t="s">
        <v>608</v>
      </c>
      <c r="P455" s="47" t="s">
        <v>2455</v>
      </c>
      <c r="Q455" s="43" t="s">
        <v>2456</v>
      </c>
      <c r="R455" s="158" t="s">
        <v>2457</v>
      </c>
      <c r="S455" s="93" t="s">
        <v>664</v>
      </c>
      <c r="T455" s="64">
        <v>173</v>
      </c>
      <c r="U455" s="235">
        <f>+T455/T456</f>
        <v>1</v>
      </c>
      <c r="V455" s="165" t="s">
        <v>2458</v>
      </c>
      <c r="W455" s="167" t="s">
        <v>614</v>
      </c>
      <c r="X455" s="165" t="s">
        <v>2459</v>
      </c>
      <c r="Y455" s="165" t="s">
        <v>2460</v>
      </c>
    </row>
    <row r="456" spans="2:25" ht="59.25" customHeight="1" x14ac:dyDescent="0.2">
      <c r="B456" s="95">
        <v>2</v>
      </c>
      <c r="C456" s="95">
        <v>13</v>
      </c>
      <c r="D456" s="95" t="s">
        <v>2365</v>
      </c>
      <c r="E456" s="119" t="s">
        <v>4299</v>
      </c>
      <c r="F456" s="139" t="s">
        <v>600</v>
      </c>
      <c r="G456" s="93"/>
      <c r="H456" s="158"/>
      <c r="I456" s="158" t="s">
        <v>2382</v>
      </c>
      <c r="J456" s="93" t="s">
        <v>2452</v>
      </c>
      <c r="K456" s="158" t="s">
        <v>2461</v>
      </c>
      <c r="L456" s="158"/>
      <c r="M456" s="93"/>
      <c r="N456" s="93" t="s">
        <v>45</v>
      </c>
      <c r="O456" s="93"/>
      <c r="P456" s="47" t="s">
        <v>2462</v>
      </c>
      <c r="Q456" s="43" t="s">
        <v>2456</v>
      </c>
      <c r="R456" s="158"/>
      <c r="S456" s="93"/>
      <c r="T456" s="64">
        <v>173</v>
      </c>
      <c r="U456" s="235"/>
      <c r="V456" s="165"/>
      <c r="W456" s="167"/>
      <c r="X456" s="165"/>
      <c r="Y456" s="165"/>
    </row>
    <row r="457" spans="2:25" ht="52.5" customHeight="1" x14ac:dyDescent="0.2">
      <c r="B457" s="94">
        <v>2</v>
      </c>
      <c r="C457" s="94">
        <v>13</v>
      </c>
      <c r="D457" s="94" t="s">
        <v>2365</v>
      </c>
      <c r="E457" s="118" t="s">
        <v>4299</v>
      </c>
      <c r="F457" s="139" t="s">
        <v>600</v>
      </c>
      <c r="G457" s="93" t="s">
        <v>2463</v>
      </c>
      <c r="H457" s="158" t="s">
        <v>1991</v>
      </c>
      <c r="I457" s="158" t="s">
        <v>2464</v>
      </c>
      <c r="J457" s="93" t="s">
        <v>2465</v>
      </c>
      <c r="K457" s="158" t="s">
        <v>2466</v>
      </c>
      <c r="L457" s="158" t="s">
        <v>2467</v>
      </c>
      <c r="M457" s="93" t="s">
        <v>607</v>
      </c>
      <c r="N457" s="93" t="s">
        <v>45</v>
      </c>
      <c r="O457" s="93" t="s">
        <v>608</v>
      </c>
      <c r="P457" s="47" t="s">
        <v>2468</v>
      </c>
      <c r="Q457" s="43" t="s">
        <v>2469</v>
      </c>
      <c r="R457" s="158" t="s">
        <v>2470</v>
      </c>
      <c r="S457" s="93" t="s">
        <v>664</v>
      </c>
      <c r="T457" s="64">
        <v>1239</v>
      </c>
      <c r="U457" s="235">
        <f>+T457/T458</f>
        <v>0.24779999999999999</v>
      </c>
      <c r="V457" s="165" t="s">
        <v>2471</v>
      </c>
      <c r="W457" s="167" t="s">
        <v>614</v>
      </c>
      <c r="X457" s="165" t="s">
        <v>2472</v>
      </c>
      <c r="Y457" s="165" t="s">
        <v>2473</v>
      </c>
    </row>
    <row r="458" spans="2:25" ht="52.5" customHeight="1" x14ac:dyDescent="0.2">
      <c r="B458" s="95">
        <v>2</v>
      </c>
      <c r="C458" s="95">
        <v>13</v>
      </c>
      <c r="D458" s="95" t="s">
        <v>2365</v>
      </c>
      <c r="E458" s="119" t="s">
        <v>4299</v>
      </c>
      <c r="F458" s="139" t="s">
        <v>600</v>
      </c>
      <c r="G458" s="93"/>
      <c r="H458" s="158"/>
      <c r="I458" s="158" t="s">
        <v>2382</v>
      </c>
      <c r="J458" s="93" t="s">
        <v>758</v>
      </c>
      <c r="K458" s="158" t="s">
        <v>2466</v>
      </c>
      <c r="L458" s="158"/>
      <c r="M458" s="93"/>
      <c r="N458" s="93" t="s">
        <v>45</v>
      </c>
      <c r="O458" s="93"/>
      <c r="P458" s="47" t="s">
        <v>2474</v>
      </c>
      <c r="Q458" s="43" t="s">
        <v>2469</v>
      </c>
      <c r="R458" s="158"/>
      <c r="S458" s="93"/>
      <c r="T458" s="64">
        <v>5000</v>
      </c>
      <c r="U458" s="235"/>
      <c r="V458" s="165"/>
      <c r="W458" s="167"/>
      <c r="X458" s="165"/>
      <c r="Y458" s="165"/>
    </row>
    <row r="459" spans="2:25" ht="53.25" customHeight="1" x14ac:dyDescent="0.2">
      <c r="B459" s="94">
        <v>2</v>
      </c>
      <c r="C459" s="94">
        <v>13</v>
      </c>
      <c r="D459" s="94" t="s">
        <v>2365</v>
      </c>
      <c r="E459" s="118" t="s">
        <v>4299</v>
      </c>
      <c r="F459" s="139" t="s">
        <v>600</v>
      </c>
      <c r="G459" s="93" t="s">
        <v>2475</v>
      </c>
      <c r="H459" s="158" t="s">
        <v>1991</v>
      </c>
      <c r="I459" s="158" t="s">
        <v>2476</v>
      </c>
      <c r="J459" s="93" t="s">
        <v>2477</v>
      </c>
      <c r="K459" s="158" t="s">
        <v>2478</v>
      </c>
      <c r="L459" s="158" t="s">
        <v>2479</v>
      </c>
      <c r="M459" s="93" t="s">
        <v>607</v>
      </c>
      <c r="N459" s="93" t="s">
        <v>45</v>
      </c>
      <c r="O459" s="93" t="s">
        <v>608</v>
      </c>
      <c r="P459" s="47" t="s">
        <v>2480</v>
      </c>
      <c r="Q459" s="43" t="s">
        <v>966</v>
      </c>
      <c r="R459" s="158" t="s">
        <v>2481</v>
      </c>
      <c r="S459" s="93" t="s">
        <v>612</v>
      </c>
      <c r="T459" s="64">
        <v>337</v>
      </c>
      <c r="U459" s="235">
        <f>+T459/T460</f>
        <v>0.11233333333333333</v>
      </c>
      <c r="V459" s="165" t="s">
        <v>2482</v>
      </c>
      <c r="W459" s="167" t="s">
        <v>637</v>
      </c>
      <c r="X459" s="165" t="s">
        <v>2483</v>
      </c>
      <c r="Y459" s="165" t="s">
        <v>2484</v>
      </c>
    </row>
    <row r="460" spans="2:25" ht="53.25" customHeight="1" x14ac:dyDescent="0.2">
      <c r="B460" s="95">
        <v>2</v>
      </c>
      <c r="C460" s="95">
        <v>13</v>
      </c>
      <c r="D460" s="95" t="s">
        <v>2365</v>
      </c>
      <c r="E460" s="119" t="s">
        <v>4299</v>
      </c>
      <c r="F460" s="139" t="s">
        <v>600</v>
      </c>
      <c r="G460" s="93"/>
      <c r="H460" s="158"/>
      <c r="I460" s="158" t="s">
        <v>2382</v>
      </c>
      <c r="J460" s="93" t="s">
        <v>2477</v>
      </c>
      <c r="K460" s="158" t="s">
        <v>2478</v>
      </c>
      <c r="L460" s="158"/>
      <c r="M460" s="93"/>
      <c r="N460" s="93" t="s">
        <v>45</v>
      </c>
      <c r="O460" s="93"/>
      <c r="P460" s="47" t="s">
        <v>2485</v>
      </c>
      <c r="Q460" s="43" t="s">
        <v>966</v>
      </c>
      <c r="R460" s="158"/>
      <c r="S460" s="93"/>
      <c r="T460" s="64">
        <v>3000</v>
      </c>
      <c r="U460" s="235"/>
      <c r="V460" s="165"/>
      <c r="W460" s="167"/>
      <c r="X460" s="165"/>
      <c r="Y460" s="165"/>
    </row>
    <row r="461" spans="2:25" ht="67.5" customHeight="1" x14ac:dyDescent="0.2">
      <c r="B461" s="94">
        <v>2</v>
      </c>
      <c r="C461" s="94">
        <v>13</v>
      </c>
      <c r="D461" s="94" t="s">
        <v>2365</v>
      </c>
      <c r="E461" s="118" t="s">
        <v>4299</v>
      </c>
      <c r="F461" s="139" t="s">
        <v>600</v>
      </c>
      <c r="G461" s="93" t="s">
        <v>2486</v>
      </c>
      <c r="H461" s="158" t="s">
        <v>1991</v>
      </c>
      <c r="I461" s="158" t="s">
        <v>2487</v>
      </c>
      <c r="J461" s="93" t="s">
        <v>2488</v>
      </c>
      <c r="K461" s="158" t="s">
        <v>2489</v>
      </c>
      <c r="L461" s="158" t="s">
        <v>2490</v>
      </c>
      <c r="M461" s="93" t="s">
        <v>607</v>
      </c>
      <c r="N461" s="93" t="s">
        <v>45</v>
      </c>
      <c r="O461" s="93" t="s">
        <v>608</v>
      </c>
      <c r="P461" s="47" t="s">
        <v>2491</v>
      </c>
      <c r="Q461" s="43" t="s">
        <v>966</v>
      </c>
      <c r="R461" s="158" t="s">
        <v>2492</v>
      </c>
      <c r="S461" s="93" t="s">
        <v>664</v>
      </c>
      <c r="T461" s="64">
        <v>118</v>
      </c>
      <c r="U461" s="235">
        <f>+T461/T462</f>
        <v>0.74213836477987416</v>
      </c>
      <c r="V461" s="165" t="s">
        <v>2493</v>
      </c>
      <c r="W461" s="167" t="s">
        <v>614</v>
      </c>
      <c r="X461" s="165" t="s">
        <v>2494</v>
      </c>
      <c r="Y461" s="165" t="s">
        <v>2495</v>
      </c>
    </row>
    <row r="462" spans="2:25" ht="67.5" customHeight="1" x14ac:dyDescent="0.2">
      <c r="B462" s="95">
        <v>2</v>
      </c>
      <c r="C462" s="95">
        <v>13</v>
      </c>
      <c r="D462" s="95" t="s">
        <v>2365</v>
      </c>
      <c r="E462" s="119" t="s">
        <v>4299</v>
      </c>
      <c r="F462" s="139" t="s">
        <v>600</v>
      </c>
      <c r="G462" s="93"/>
      <c r="H462" s="158"/>
      <c r="I462" s="158" t="s">
        <v>2382</v>
      </c>
      <c r="J462" s="93" t="s">
        <v>2496</v>
      </c>
      <c r="K462" s="158" t="s">
        <v>2489</v>
      </c>
      <c r="L462" s="158"/>
      <c r="M462" s="93"/>
      <c r="N462" s="93" t="s">
        <v>45</v>
      </c>
      <c r="O462" s="93"/>
      <c r="P462" s="47" t="s">
        <v>2497</v>
      </c>
      <c r="Q462" s="43" t="s">
        <v>966</v>
      </c>
      <c r="R462" s="158"/>
      <c r="S462" s="93"/>
      <c r="T462" s="64">
        <v>159</v>
      </c>
      <c r="U462" s="235"/>
      <c r="V462" s="165"/>
      <c r="W462" s="167"/>
      <c r="X462" s="165"/>
      <c r="Y462" s="165"/>
    </row>
    <row r="463" spans="2:25" ht="51" customHeight="1" x14ac:dyDescent="0.2">
      <c r="B463" s="94">
        <v>2</v>
      </c>
      <c r="C463" s="94">
        <v>13</v>
      </c>
      <c r="D463" s="94" t="s">
        <v>2365</v>
      </c>
      <c r="E463" s="118" t="s">
        <v>4299</v>
      </c>
      <c r="F463" s="139" t="s">
        <v>600</v>
      </c>
      <c r="G463" s="93" t="s">
        <v>2498</v>
      </c>
      <c r="H463" s="158" t="s">
        <v>1991</v>
      </c>
      <c r="I463" s="158" t="s">
        <v>2499</v>
      </c>
      <c r="J463" s="93" t="s">
        <v>758</v>
      </c>
      <c r="K463" s="158" t="s">
        <v>2500</v>
      </c>
      <c r="L463" s="158" t="s">
        <v>2501</v>
      </c>
      <c r="M463" s="93" t="s">
        <v>607</v>
      </c>
      <c r="N463" s="93" t="s">
        <v>45</v>
      </c>
      <c r="O463" s="93" t="s">
        <v>608</v>
      </c>
      <c r="P463" s="47" t="s">
        <v>2502</v>
      </c>
      <c r="Q463" s="43" t="s">
        <v>163</v>
      </c>
      <c r="R463" s="158" t="s">
        <v>2503</v>
      </c>
      <c r="S463" s="93" t="s">
        <v>612</v>
      </c>
      <c r="T463" s="64">
        <v>636563</v>
      </c>
      <c r="U463" s="235">
        <f>+T463/T464</f>
        <v>0.66308645833333335</v>
      </c>
      <c r="V463" s="165" t="s">
        <v>2504</v>
      </c>
      <c r="W463" s="167" t="s">
        <v>614</v>
      </c>
      <c r="X463" s="165" t="s">
        <v>2505</v>
      </c>
      <c r="Y463" s="165" t="s">
        <v>2506</v>
      </c>
    </row>
    <row r="464" spans="2:25" ht="51" customHeight="1" x14ac:dyDescent="0.2">
      <c r="B464" s="95">
        <v>2</v>
      </c>
      <c r="C464" s="95">
        <v>13</v>
      </c>
      <c r="D464" s="95" t="s">
        <v>2365</v>
      </c>
      <c r="E464" s="119" t="s">
        <v>4299</v>
      </c>
      <c r="F464" s="139" t="s">
        <v>600</v>
      </c>
      <c r="G464" s="93"/>
      <c r="H464" s="158"/>
      <c r="I464" s="158" t="s">
        <v>2382</v>
      </c>
      <c r="J464" s="93" t="s">
        <v>758</v>
      </c>
      <c r="K464" s="158" t="s">
        <v>2500</v>
      </c>
      <c r="L464" s="158"/>
      <c r="M464" s="93"/>
      <c r="N464" s="93" t="s">
        <v>45</v>
      </c>
      <c r="O464" s="93"/>
      <c r="P464" s="47" t="s">
        <v>2507</v>
      </c>
      <c r="Q464" s="43" t="s">
        <v>163</v>
      </c>
      <c r="R464" s="158"/>
      <c r="S464" s="93"/>
      <c r="T464" s="64">
        <v>960000</v>
      </c>
      <c r="U464" s="235"/>
      <c r="V464" s="165"/>
      <c r="W464" s="167"/>
      <c r="X464" s="165"/>
      <c r="Y464" s="165"/>
    </row>
    <row r="465" spans="2:25" ht="57" customHeight="1" x14ac:dyDescent="0.2">
      <c r="B465" s="94">
        <v>2</v>
      </c>
      <c r="C465" s="94">
        <v>13</v>
      </c>
      <c r="D465" s="94" t="s">
        <v>2365</v>
      </c>
      <c r="E465" s="118" t="s">
        <v>4299</v>
      </c>
      <c r="F465" s="139" t="s">
        <v>600</v>
      </c>
      <c r="G465" s="93" t="s">
        <v>2508</v>
      </c>
      <c r="H465" s="158" t="s">
        <v>1991</v>
      </c>
      <c r="I465" s="158" t="s">
        <v>2509</v>
      </c>
      <c r="J465" s="93" t="s">
        <v>758</v>
      </c>
      <c r="K465" s="158" t="s">
        <v>2510</v>
      </c>
      <c r="L465" s="158" t="s">
        <v>2511</v>
      </c>
      <c r="M465" s="93" t="s">
        <v>607</v>
      </c>
      <c r="N465" s="93" t="s">
        <v>45</v>
      </c>
      <c r="O465" s="93" t="s">
        <v>608</v>
      </c>
      <c r="P465" s="47" t="s">
        <v>2512</v>
      </c>
      <c r="Q465" s="43" t="s">
        <v>2469</v>
      </c>
      <c r="R465" s="158" t="s">
        <v>2513</v>
      </c>
      <c r="S465" s="93" t="s">
        <v>664</v>
      </c>
      <c r="T465" s="64">
        <v>120000</v>
      </c>
      <c r="U465" s="235">
        <f>+T465/T466</f>
        <v>1</v>
      </c>
      <c r="V465" s="165" t="s">
        <v>1024</v>
      </c>
      <c r="W465" s="167" t="s">
        <v>614</v>
      </c>
      <c r="X465" s="165" t="s">
        <v>2514</v>
      </c>
      <c r="Y465" s="165" t="s">
        <v>2515</v>
      </c>
    </row>
    <row r="466" spans="2:25" ht="57" customHeight="1" x14ac:dyDescent="0.2">
      <c r="B466" s="95">
        <v>2</v>
      </c>
      <c r="C466" s="95">
        <v>13</v>
      </c>
      <c r="D466" s="95" t="s">
        <v>2365</v>
      </c>
      <c r="E466" s="119" t="s">
        <v>4299</v>
      </c>
      <c r="F466" s="139" t="s">
        <v>600</v>
      </c>
      <c r="G466" s="93"/>
      <c r="H466" s="158"/>
      <c r="I466" s="158" t="s">
        <v>2382</v>
      </c>
      <c r="J466" s="93" t="s">
        <v>758</v>
      </c>
      <c r="K466" s="158" t="s">
        <v>2510</v>
      </c>
      <c r="L466" s="158"/>
      <c r="M466" s="93"/>
      <c r="N466" s="93" t="s">
        <v>45</v>
      </c>
      <c r="O466" s="93"/>
      <c r="P466" s="47" t="s">
        <v>2516</v>
      </c>
      <c r="Q466" s="43" t="s">
        <v>2469</v>
      </c>
      <c r="R466" s="158"/>
      <c r="S466" s="93"/>
      <c r="T466" s="64">
        <v>120000</v>
      </c>
      <c r="U466" s="235"/>
      <c r="V466" s="165"/>
      <c r="W466" s="167"/>
      <c r="X466" s="165"/>
      <c r="Y466" s="165"/>
    </row>
    <row r="467" spans="2:25" ht="52.5" customHeight="1" x14ac:dyDescent="0.2">
      <c r="B467" s="94">
        <v>2</v>
      </c>
      <c r="C467" s="94">
        <v>13</v>
      </c>
      <c r="D467" s="94" t="s">
        <v>2365</v>
      </c>
      <c r="E467" s="118" t="s">
        <v>4299</v>
      </c>
      <c r="F467" s="139" t="s">
        <v>600</v>
      </c>
      <c r="G467" s="93" t="s">
        <v>2517</v>
      </c>
      <c r="H467" s="158" t="s">
        <v>1991</v>
      </c>
      <c r="I467" s="158" t="s">
        <v>2518</v>
      </c>
      <c r="J467" s="93" t="s">
        <v>758</v>
      </c>
      <c r="K467" s="158" t="s">
        <v>2519</v>
      </c>
      <c r="L467" s="158" t="s">
        <v>2520</v>
      </c>
      <c r="M467" s="93" t="s">
        <v>607</v>
      </c>
      <c r="N467" s="93" t="s">
        <v>45</v>
      </c>
      <c r="O467" s="93" t="s">
        <v>608</v>
      </c>
      <c r="P467" s="47" t="s">
        <v>2521</v>
      </c>
      <c r="Q467" s="43" t="s">
        <v>546</v>
      </c>
      <c r="R467" s="158" t="s">
        <v>2522</v>
      </c>
      <c r="S467" s="93" t="s">
        <v>664</v>
      </c>
      <c r="T467" s="64" t="s">
        <v>28</v>
      </c>
      <c r="U467" s="236" t="s">
        <v>28</v>
      </c>
      <c r="V467" s="165" t="s">
        <v>1024</v>
      </c>
      <c r="W467" s="167" t="s">
        <v>614</v>
      </c>
      <c r="X467" s="165" t="s">
        <v>2523</v>
      </c>
      <c r="Y467" s="165" t="s">
        <v>2524</v>
      </c>
    </row>
    <row r="468" spans="2:25" ht="52.5" customHeight="1" x14ac:dyDescent="0.2">
      <c r="B468" s="95">
        <v>2</v>
      </c>
      <c r="C468" s="95">
        <v>13</v>
      </c>
      <c r="D468" s="95" t="s">
        <v>2365</v>
      </c>
      <c r="E468" s="119" t="s">
        <v>4299</v>
      </c>
      <c r="F468" s="139" t="s">
        <v>600</v>
      </c>
      <c r="G468" s="93"/>
      <c r="H468" s="158"/>
      <c r="I468" s="158" t="s">
        <v>2382</v>
      </c>
      <c r="J468" s="93" t="s">
        <v>758</v>
      </c>
      <c r="K468" s="158" t="s">
        <v>2519</v>
      </c>
      <c r="L468" s="158"/>
      <c r="M468" s="93"/>
      <c r="N468" s="93" t="s">
        <v>45</v>
      </c>
      <c r="O468" s="93"/>
      <c r="P468" s="47" t="s">
        <v>2525</v>
      </c>
      <c r="Q468" s="43" t="s">
        <v>546</v>
      </c>
      <c r="R468" s="158"/>
      <c r="S468" s="93"/>
      <c r="T468" s="64" t="s">
        <v>28</v>
      </c>
      <c r="U468" s="236"/>
      <c r="V468" s="165"/>
      <c r="W468" s="167"/>
      <c r="X468" s="165"/>
      <c r="Y468" s="165"/>
    </row>
    <row r="469" spans="2:25" ht="54" customHeight="1" x14ac:dyDescent="0.2">
      <c r="B469" s="94">
        <v>2</v>
      </c>
      <c r="C469" s="94">
        <v>13</v>
      </c>
      <c r="D469" s="94" t="s">
        <v>2365</v>
      </c>
      <c r="E469" s="118" t="s">
        <v>4299</v>
      </c>
      <c r="F469" s="139" t="s">
        <v>600</v>
      </c>
      <c r="G469" s="93" t="s">
        <v>2526</v>
      </c>
      <c r="H469" s="158" t="s">
        <v>1991</v>
      </c>
      <c r="I469" s="158" t="s">
        <v>2527</v>
      </c>
      <c r="J469" s="93" t="s">
        <v>758</v>
      </c>
      <c r="K469" s="158" t="s">
        <v>2528</v>
      </c>
      <c r="L469" s="158" t="s">
        <v>2529</v>
      </c>
      <c r="M469" s="93" t="s">
        <v>607</v>
      </c>
      <c r="N469" s="93" t="s">
        <v>45</v>
      </c>
      <c r="O469" s="93" t="s">
        <v>608</v>
      </c>
      <c r="P469" s="47" t="s">
        <v>2530</v>
      </c>
      <c r="Q469" s="43" t="s">
        <v>1033</v>
      </c>
      <c r="R469" s="158" t="s">
        <v>2531</v>
      </c>
      <c r="S469" s="93" t="s">
        <v>664</v>
      </c>
      <c r="T469" s="64" t="s">
        <v>28</v>
      </c>
      <c r="U469" s="236" t="s">
        <v>28</v>
      </c>
      <c r="V469" s="165" t="s">
        <v>1024</v>
      </c>
      <c r="W469" s="167" t="s">
        <v>614</v>
      </c>
      <c r="X469" s="165" t="s">
        <v>2532</v>
      </c>
      <c r="Y469" s="165" t="s">
        <v>2533</v>
      </c>
    </row>
    <row r="470" spans="2:25" ht="54" customHeight="1" x14ac:dyDescent="0.2">
      <c r="B470" s="95">
        <v>2</v>
      </c>
      <c r="C470" s="95">
        <v>13</v>
      </c>
      <c r="D470" s="95" t="s">
        <v>2365</v>
      </c>
      <c r="E470" s="119" t="s">
        <v>4299</v>
      </c>
      <c r="F470" s="139" t="s">
        <v>600</v>
      </c>
      <c r="G470" s="93"/>
      <c r="H470" s="158"/>
      <c r="I470" s="158" t="s">
        <v>2382</v>
      </c>
      <c r="J470" s="93" t="s">
        <v>758</v>
      </c>
      <c r="K470" s="158" t="s">
        <v>2528</v>
      </c>
      <c r="L470" s="158"/>
      <c r="M470" s="93"/>
      <c r="N470" s="93" t="s">
        <v>45</v>
      </c>
      <c r="O470" s="93"/>
      <c r="P470" s="47" t="s">
        <v>2534</v>
      </c>
      <c r="Q470" s="43" t="s">
        <v>1033</v>
      </c>
      <c r="R470" s="158"/>
      <c r="S470" s="93"/>
      <c r="T470" s="64" t="s">
        <v>28</v>
      </c>
      <c r="U470" s="236"/>
      <c r="V470" s="165"/>
      <c r="W470" s="167"/>
      <c r="X470" s="165"/>
      <c r="Y470" s="165"/>
    </row>
    <row r="471" spans="2:25" ht="51" customHeight="1" x14ac:dyDescent="0.2">
      <c r="B471" s="94">
        <v>2</v>
      </c>
      <c r="C471" s="94">
        <v>13</v>
      </c>
      <c r="D471" s="94" t="s">
        <v>2365</v>
      </c>
      <c r="E471" s="118" t="s">
        <v>4299</v>
      </c>
      <c r="F471" s="139" t="s">
        <v>600</v>
      </c>
      <c r="G471" s="93" t="s">
        <v>2535</v>
      </c>
      <c r="H471" s="158" t="s">
        <v>1991</v>
      </c>
      <c r="I471" s="158" t="s">
        <v>2536</v>
      </c>
      <c r="J471" s="93" t="s">
        <v>758</v>
      </c>
      <c r="K471" s="158" t="s">
        <v>2537</v>
      </c>
      <c r="L471" s="158" t="s">
        <v>2538</v>
      </c>
      <c r="M471" s="93" t="s">
        <v>607</v>
      </c>
      <c r="N471" s="93" t="s">
        <v>45</v>
      </c>
      <c r="O471" s="93" t="s">
        <v>608</v>
      </c>
      <c r="P471" s="47" t="s">
        <v>2539</v>
      </c>
      <c r="Q471" s="43" t="s">
        <v>105</v>
      </c>
      <c r="R471" s="158" t="s">
        <v>2540</v>
      </c>
      <c r="S471" s="93" t="s">
        <v>664</v>
      </c>
      <c r="T471" s="64" t="s">
        <v>63</v>
      </c>
      <c r="U471" s="236" t="s">
        <v>63</v>
      </c>
      <c r="V471" s="165" t="s">
        <v>1024</v>
      </c>
      <c r="W471" s="167" t="s">
        <v>614</v>
      </c>
      <c r="X471" s="165" t="s">
        <v>2541</v>
      </c>
      <c r="Y471" s="165" t="s">
        <v>2542</v>
      </c>
    </row>
    <row r="472" spans="2:25" ht="51" customHeight="1" x14ac:dyDescent="0.2">
      <c r="B472" s="95">
        <v>2</v>
      </c>
      <c r="C472" s="95">
        <v>13</v>
      </c>
      <c r="D472" s="95" t="s">
        <v>2365</v>
      </c>
      <c r="E472" s="119" t="s">
        <v>4299</v>
      </c>
      <c r="F472" s="139" t="s">
        <v>600</v>
      </c>
      <c r="G472" s="93"/>
      <c r="H472" s="158"/>
      <c r="I472" s="158" t="s">
        <v>2382</v>
      </c>
      <c r="J472" s="93" t="s">
        <v>758</v>
      </c>
      <c r="K472" s="158" t="s">
        <v>2537</v>
      </c>
      <c r="L472" s="158"/>
      <c r="M472" s="93"/>
      <c r="N472" s="93" t="s">
        <v>45</v>
      </c>
      <c r="O472" s="93"/>
      <c r="P472" s="47" t="s">
        <v>2543</v>
      </c>
      <c r="Q472" s="43" t="s">
        <v>105</v>
      </c>
      <c r="R472" s="158"/>
      <c r="S472" s="93"/>
      <c r="T472" s="64" t="s">
        <v>63</v>
      </c>
      <c r="U472" s="236"/>
      <c r="V472" s="165"/>
      <c r="W472" s="167"/>
      <c r="X472" s="165"/>
      <c r="Y472" s="165"/>
    </row>
    <row r="473" spans="2:25" ht="54" customHeight="1" x14ac:dyDescent="0.2">
      <c r="B473" s="94">
        <v>2</v>
      </c>
      <c r="C473" s="94">
        <v>13</v>
      </c>
      <c r="D473" s="94" t="s">
        <v>2365</v>
      </c>
      <c r="E473" s="118" t="s">
        <v>4299</v>
      </c>
      <c r="F473" s="139" t="s">
        <v>600</v>
      </c>
      <c r="G473" s="93" t="s">
        <v>2544</v>
      </c>
      <c r="H473" s="158" t="s">
        <v>1991</v>
      </c>
      <c r="I473" s="158" t="s">
        <v>2545</v>
      </c>
      <c r="J473" s="93" t="s">
        <v>758</v>
      </c>
      <c r="K473" s="158" t="s">
        <v>2546</v>
      </c>
      <c r="L473" s="158" t="s">
        <v>2547</v>
      </c>
      <c r="M473" s="93" t="s">
        <v>607</v>
      </c>
      <c r="N473" s="93" t="s">
        <v>45</v>
      </c>
      <c r="O473" s="93" t="s">
        <v>608</v>
      </c>
      <c r="P473" s="47" t="s">
        <v>2548</v>
      </c>
      <c r="Q473" s="43" t="s">
        <v>163</v>
      </c>
      <c r="R473" s="158" t="s">
        <v>2549</v>
      </c>
      <c r="S473" s="93" t="s">
        <v>664</v>
      </c>
      <c r="T473" s="64">
        <v>12368</v>
      </c>
      <c r="U473" s="235">
        <f>+T473/T474</f>
        <v>1</v>
      </c>
      <c r="V473" s="165" t="s">
        <v>2550</v>
      </c>
      <c r="W473" s="167" t="s">
        <v>614</v>
      </c>
      <c r="X473" s="165" t="s">
        <v>2551</v>
      </c>
      <c r="Y473" s="165" t="s">
        <v>2552</v>
      </c>
    </row>
    <row r="474" spans="2:25" ht="54" customHeight="1" x14ac:dyDescent="0.2">
      <c r="B474" s="95">
        <v>2</v>
      </c>
      <c r="C474" s="95">
        <v>13</v>
      </c>
      <c r="D474" s="95" t="s">
        <v>2365</v>
      </c>
      <c r="E474" s="119" t="s">
        <v>4299</v>
      </c>
      <c r="F474" s="139" t="s">
        <v>600</v>
      </c>
      <c r="G474" s="93"/>
      <c r="H474" s="158"/>
      <c r="I474" s="158" t="s">
        <v>2382</v>
      </c>
      <c r="J474" s="93" t="s">
        <v>758</v>
      </c>
      <c r="K474" s="158" t="s">
        <v>2546</v>
      </c>
      <c r="L474" s="158"/>
      <c r="M474" s="93"/>
      <c r="N474" s="93" t="s">
        <v>45</v>
      </c>
      <c r="O474" s="93"/>
      <c r="P474" s="47" t="s">
        <v>2553</v>
      </c>
      <c r="Q474" s="43" t="s">
        <v>163</v>
      </c>
      <c r="R474" s="158"/>
      <c r="S474" s="93"/>
      <c r="T474" s="64">
        <v>12368</v>
      </c>
      <c r="U474" s="235"/>
      <c r="V474" s="165"/>
      <c r="W474" s="167"/>
      <c r="X474" s="165"/>
      <c r="Y474" s="165"/>
    </row>
    <row r="475" spans="2:25" ht="53.25" customHeight="1" x14ac:dyDescent="0.2">
      <c r="B475" s="94">
        <v>2</v>
      </c>
      <c r="C475" s="94">
        <v>13</v>
      </c>
      <c r="D475" s="94" t="s">
        <v>2365</v>
      </c>
      <c r="E475" s="118" t="s">
        <v>4299</v>
      </c>
      <c r="F475" s="139" t="s">
        <v>600</v>
      </c>
      <c r="G475" s="93" t="s">
        <v>2554</v>
      </c>
      <c r="H475" s="158" t="s">
        <v>1991</v>
      </c>
      <c r="I475" s="158" t="s">
        <v>2555</v>
      </c>
      <c r="J475" s="93" t="s">
        <v>758</v>
      </c>
      <c r="K475" s="158" t="s">
        <v>2556</v>
      </c>
      <c r="L475" s="158" t="s">
        <v>2557</v>
      </c>
      <c r="M475" s="93" t="s">
        <v>607</v>
      </c>
      <c r="N475" s="93" t="s">
        <v>45</v>
      </c>
      <c r="O475" s="93" t="s">
        <v>608</v>
      </c>
      <c r="P475" s="47" t="s">
        <v>2558</v>
      </c>
      <c r="Q475" s="43" t="s">
        <v>2559</v>
      </c>
      <c r="R475" s="158" t="s">
        <v>2560</v>
      </c>
      <c r="S475" s="93" t="s">
        <v>664</v>
      </c>
      <c r="T475" s="64" t="s">
        <v>63</v>
      </c>
      <c r="U475" s="236" t="s">
        <v>63</v>
      </c>
      <c r="V475" s="165" t="s">
        <v>2561</v>
      </c>
      <c r="W475" s="167" t="s">
        <v>614</v>
      </c>
      <c r="X475" s="165" t="s">
        <v>2562</v>
      </c>
      <c r="Y475" s="165" t="s">
        <v>2563</v>
      </c>
    </row>
    <row r="476" spans="2:25" ht="53.25" customHeight="1" x14ac:dyDescent="0.2">
      <c r="B476" s="95">
        <v>2</v>
      </c>
      <c r="C476" s="95">
        <v>13</v>
      </c>
      <c r="D476" s="95" t="s">
        <v>2365</v>
      </c>
      <c r="E476" s="119" t="s">
        <v>4299</v>
      </c>
      <c r="F476" s="139" t="s">
        <v>600</v>
      </c>
      <c r="G476" s="93"/>
      <c r="H476" s="158"/>
      <c r="I476" s="158" t="s">
        <v>2382</v>
      </c>
      <c r="J476" s="93" t="s">
        <v>758</v>
      </c>
      <c r="K476" s="158" t="s">
        <v>2556</v>
      </c>
      <c r="L476" s="158"/>
      <c r="M476" s="93"/>
      <c r="N476" s="93" t="s">
        <v>45</v>
      </c>
      <c r="O476" s="93"/>
      <c r="P476" s="47" t="s">
        <v>2564</v>
      </c>
      <c r="Q476" s="43" t="s">
        <v>2559</v>
      </c>
      <c r="R476" s="158"/>
      <c r="S476" s="93"/>
      <c r="T476" s="64" t="s">
        <v>63</v>
      </c>
      <c r="U476" s="236"/>
      <c r="V476" s="165"/>
      <c r="W476" s="167"/>
      <c r="X476" s="165"/>
      <c r="Y476" s="165"/>
    </row>
    <row r="477" spans="2:25" ht="54" customHeight="1" x14ac:dyDescent="0.2">
      <c r="B477" s="94">
        <v>2</v>
      </c>
      <c r="C477" s="94">
        <v>13</v>
      </c>
      <c r="D477" s="94" t="s">
        <v>2365</v>
      </c>
      <c r="E477" s="118" t="s">
        <v>4299</v>
      </c>
      <c r="F477" s="139" t="s">
        <v>600</v>
      </c>
      <c r="G477" s="93" t="s">
        <v>2565</v>
      </c>
      <c r="H477" s="158" t="s">
        <v>1991</v>
      </c>
      <c r="I477" s="158" t="s">
        <v>2566</v>
      </c>
      <c r="J477" s="93" t="s">
        <v>758</v>
      </c>
      <c r="K477" s="158" t="s">
        <v>2567</v>
      </c>
      <c r="L477" s="158" t="s">
        <v>2568</v>
      </c>
      <c r="M477" s="93" t="s">
        <v>607</v>
      </c>
      <c r="N477" s="93" t="s">
        <v>45</v>
      </c>
      <c r="O477" s="93" t="s">
        <v>608</v>
      </c>
      <c r="P477" s="47" t="s">
        <v>2569</v>
      </c>
      <c r="Q477" s="43" t="s">
        <v>2570</v>
      </c>
      <c r="R477" s="158" t="s">
        <v>2571</v>
      </c>
      <c r="S477" s="93" t="s">
        <v>664</v>
      </c>
      <c r="T477" s="64">
        <v>4</v>
      </c>
      <c r="U477" s="235">
        <f>+T477/T478</f>
        <v>1</v>
      </c>
      <c r="V477" s="165" t="s">
        <v>1024</v>
      </c>
      <c r="W477" s="167" t="s">
        <v>614</v>
      </c>
      <c r="X477" s="165" t="s">
        <v>2572</v>
      </c>
      <c r="Y477" s="165" t="s">
        <v>2573</v>
      </c>
    </row>
    <row r="478" spans="2:25" ht="54" customHeight="1" x14ac:dyDescent="0.2">
      <c r="B478" s="95">
        <v>2</v>
      </c>
      <c r="C478" s="95">
        <v>13</v>
      </c>
      <c r="D478" s="95" t="s">
        <v>2365</v>
      </c>
      <c r="E478" s="119" t="s">
        <v>4299</v>
      </c>
      <c r="F478" s="139" t="s">
        <v>600</v>
      </c>
      <c r="G478" s="93"/>
      <c r="H478" s="158"/>
      <c r="I478" s="158" t="s">
        <v>2382</v>
      </c>
      <c r="J478" s="93" t="s">
        <v>758</v>
      </c>
      <c r="K478" s="158" t="s">
        <v>2567</v>
      </c>
      <c r="L478" s="158"/>
      <c r="M478" s="93"/>
      <c r="N478" s="93" t="s">
        <v>45</v>
      </c>
      <c r="O478" s="93"/>
      <c r="P478" s="47" t="s">
        <v>2574</v>
      </c>
      <c r="Q478" s="43" t="s">
        <v>2570</v>
      </c>
      <c r="R478" s="158"/>
      <c r="S478" s="93"/>
      <c r="T478" s="64">
        <v>4</v>
      </c>
      <c r="U478" s="235"/>
      <c r="V478" s="165"/>
      <c r="W478" s="167"/>
      <c r="X478" s="165"/>
      <c r="Y478" s="165"/>
    </row>
    <row r="479" spans="2:25" ht="54" customHeight="1" x14ac:dyDescent="0.2">
      <c r="B479" s="94">
        <v>2</v>
      </c>
      <c r="C479" s="94">
        <v>13</v>
      </c>
      <c r="D479" s="94" t="s">
        <v>2365</v>
      </c>
      <c r="E479" s="118" t="s">
        <v>4299</v>
      </c>
      <c r="F479" s="139" t="s">
        <v>600</v>
      </c>
      <c r="G479" s="93" t="s">
        <v>2575</v>
      </c>
      <c r="H479" s="158" t="s">
        <v>1991</v>
      </c>
      <c r="I479" s="158" t="s">
        <v>2576</v>
      </c>
      <c r="J479" s="93" t="s">
        <v>758</v>
      </c>
      <c r="K479" s="158" t="s">
        <v>2577</v>
      </c>
      <c r="L479" s="158" t="s">
        <v>2578</v>
      </c>
      <c r="M479" s="93" t="s">
        <v>607</v>
      </c>
      <c r="N479" s="93" t="s">
        <v>45</v>
      </c>
      <c r="O479" s="93" t="s">
        <v>608</v>
      </c>
      <c r="P479" s="47" t="s">
        <v>2579</v>
      </c>
      <c r="Q479" s="43" t="s">
        <v>2580</v>
      </c>
      <c r="R479" s="158" t="s">
        <v>2581</v>
      </c>
      <c r="S479" s="93" t="s">
        <v>612</v>
      </c>
      <c r="T479" s="64">
        <v>48</v>
      </c>
      <c r="U479" s="235">
        <f>+T479/T480</f>
        <v>0.48</v>
      </c>
      <c r="V479" s="165" t="s">
        <v>2582</v>
      </c>
      <c r="W479" s="167" t="s">
        <v>637</v>
      </c>
      <c r="X479" s="165" t="s">
        <v>2583</v>
      </c>
      <c r="Y479" s="165" t="s">
        <v>2584</v>
      </c>
    </row>
    <row r="480" spans="2:25" ht="54" customHeight="1" x14ac:dyDescent="0.2">
      <c r="B480" s="95">
        <v>2</v>
      </c>
      <c r="C480" s="95">
        <v>13</v>
      </c>
      <c r="D480" s="95" t="s">
        <v>2365</v>
      </c>
      <c r="E480" s="119" t="s">
        <v>4299</v>
      </c>
      <c r="F480" s="139" t="s">
        <v>600</v>
      </c>
      <c r="G480" s="93"/>
      <c r="H480" s="158"/>
      <c r="I480" s="158" t="s">
        <v>2382</v>
      </c>
      <c r="J480" s="93" t="s">
        <v>758</v>
      </c>
      <c r="K480" s="158" t="s">
        <v>2577</v>
      </c>
      <c r="L480" s="158"/>
      <c r="M480" s="93"/>
      <c r="N480" s="93" t="s">
        <v>45</v>
      </c>
      <c r="O480" s="93"/>
      <c r="P480" s="47" t="s">
        <v>2585</v>
      </c>
      <c r="Q480" s="43" t="s">
        <v>2580</v>
      </c>
      <c r="R480" s="158"/>
      <c r="S480" s="93"/>
      <c r="T480" s="64">
        <v>100</v>
      </c>
      <c r="U480" s="235"/>
      <c r="V480" s="165"/>
      <c r="W480" s="167"/>
      <c r="X480" s="165"/>
      <c r="Y480" s="165"/>
    </row>
    <row r="481" spans="2:25" ht="49.5" customHeight="1" x14ac:dyDescent="0.2">
      <c r="B481" s="94">
        <v>2</v>
      </c>
      <c r="C481" s="94">
        <v>13</v>
      </c>
      <c r="D481" s="94" t="s">
        <v>2365</v>
      </c>
      <c r="E481" s="118" t="s">
        <v>4299</v>
      </c>
      <c r="F481" s="139" t="s">
        <v>600</v>
      </c>
      <c r="G481" s="93" t="s">
        <v>2586</v>
      </c>
      <c r="H481" s="158" t="s">
        <v>1991</v>
      </c>
      <c r="I481" s="158" t="s">
        <v>2587</v>
      </c>
      <c r="J481" s="93" t="s">
        <v>758</v>
      </c>
      <c r="K481" s="158" t="s">
        <v>2588</v>
      </c>
      <c r="L481" s="158" t="s">
        <v>2589</v>
      </c>
      <c r="M481" s="93" t="s">
        <v>607</v>
      </c>
      <c r="N481" s="93" t="s">
        <v>45</v>
      </c>
      <c r="O481" s="93" t="s">
        <v>608</v>
      </c>
      <c r="P481" s="47" t="s">
        <v>2590</v>
      </c>
      <c r="Q481" s="43" t="s">
        <v>469</v>
      </c>
      <c r="R481" s="158" t="s">
        <v>2591</v>
      </c>
      <c r="S481" s="93" t="s">
        <v>664</v>
      </c>
      <c r="T481" s="64">
        <v>2715</v>
      </c>
      <c r="U481" s="235">
        <f>+T481/T482</f>
        <v>1</v>
      </c>
      <c r="V481" s="165" t="s">
        <v>1024</v>
      </c>
      <c r="W481" s="167" t="s">
        <v>614</v>
      </c>
      <c r="X481" s="165" t="s">
        <v>2592</v>
      </c>
      <c r="Y481" s="165" t="s">
        <v>2593</v>
      </c>
    </row>
    <row r="482" spans="2:25" ht="69.75" customHeight="1" x14ac:dyDescent="0.2">
      <c r="B482" s="95">
        <v>2</v>
      </c>
      <c r="C482" s="95">
        <v>13</v>
      </c>
      <c r="D482" s="95" t="s">
        <v>2365</v>
      </c>
      <c r="E482" s="119" t="s">
        <v>4299</v>
      </c>
      <c r="F482" s="139" t="s">
        <v>600</v>
      </c>
      <c r="G482" s="93"/>
      <c r="H482" s="158"/>
      <c r="I482" s="158" t="s">
        <v>2382</v>
      </c>
      <c r="J482" s="93" t="s">
        <v>758</v>
      </c>
      <c r="K482" s="158" t="s">
        <v>2594</v>
      </c>
      <c r="L482" s="158"/>
      <c r="M482" s="93"/>
      <c r="N482" s="93" t="s">
        <v>45</v>
      </c>
      <c r="O482" s="93"/>
      <c r="P482" s="47" t="s">
        <v>2595</v>
      </c>
      <c r="Q482" s="43" t="s">
        <v>469</v>
      </c>
      <c r="R482" s="158"/>
      <c r="S482" s="93"/>
      <c r="T482" s="64">
        <v>2715</v>
      </c>
      <c r="U482" s="235"/>
      <c r="V482" s="165"/>
      <c r="W482" s="167"/>
      <c r="X482" s="165"/>
      <c r="Y482" s="165"/>
    </row>
    <row r="483" spans="2:25" ht="63.75" customHeight="1" x14ac:dyDescent="0.2">
      <c r="B483" s="94">
        <v>2</v>
      </c>
      <c r="C483" s="94">
        <v>13</v>
      </c>
      <c r="D483" s="94" t="s">
        <v>2365</v>
      </c>
      <c r="E483" s="118" t="s">
        <v>4299</v>
      </c>
      <c r="F483" s="139" t="s">
        <v>600</v>
      </c>
      <c r="G483" s="93" t="s">
        <v>2596</v>
      </c>
      <c r="H483" s="158" t="s">
        <v>1991</v>
      </c>
      <c r="I483" s="158" t="s">
        <v>2597</v>
      </c>
      <c r="J483" s="93" t="s">
        <v>758</v>
      </c>
      <c r="K483" s="158" t="s">
        <v>2598</v>
      </c>
      <c r="L483" s="158" t="s">
        <v>2599</v>
      </c>
      <c r="M483" s="93" t="s">
        <v>607</v>
      </c>
      <c r="N483" s="93" t="s">
        <v>45</v>
      </c>
      <c r="O483" s="93" t="s">
        <v>608</v>
      </c>
      <c r="P483" s="47" t="s">
        <v>2600</v>
      </c>
      <c r="Q483" s="43" t="s">
        <v>2469</v>
      </c>
      <c r="R483" s="158" t="s">
        <v>2601</v>
      </c>
      <c r="S483" s="93" t="s">
        <v>664</v>
      </c>
      <c r="T483" s="64">
        <v>221258.8</v>
      </c>
      <c r="U483" s="235">
        <f>+T483/T484</f>
        <v>1</v>
      </c>
      <c r="V483" s="165" t="s">
        <v>2602</v>
      </c>
      <c r="W483" s="167" t="s">
        <v>614</v>
      </c>
      <c r="X483" s="165" t="s">
        <v>2603</v>
      </c>
      <c r="Y483" s="165" t="s">
        <v>2604</v>
      </c>
    </row>
    <row r="484" spans="2:25" ht="63.75" customHeight="1" x14ac:dyDescent="0.2">
      <c r="B484" s="95">
        <v>2</v>
      </c>
      <c r="C484" s="95">
        <v>13</v>
      </c>
      <c r="D484" s="95" t="s">
        <v>2365</v>
      </c>
      <c r="E484" s="119" t="s">
        <v>4299</v>
      </c>
      <c r="F484" s="139" t="s">
        <v>600</v>
      </c>
      <c r="G484" s="93"/>
      <c r="H484" s="158"/>
      <c r="I484" s="158" t="s">
        <v>2382</v>
      </c>
      <c r="J484" s="93" t="s">
        <v>758</v>
      </c>
      <c r="K484" s="158" t="s">
        <v>2598</v>
      </c>
      <c r="L484" s="158"/>
      <c r="M484" s="93"/>
      <c r="N484" s="93" t="s">
        <v>45</v>
      </c>
      <c r="O484" s="93"/>
      <c r="P484" s="47" t="s">
        <v>2605</v>
      </c>
      <c r="Q484" s="43" t="s">
        <v>2469</v>
      </c>
      <c r="R484" s="158"/>
      <c r="S484" s="93"/>
      <c r="T484" s="64">
        <v>221258.8</v>
      </c>
      <c r="U484" s="235"/>
      <c r="V484" s="165"/>
      <c r="W484" s="167"/>
      <c r="X484" s="165"/>
      <c r="Y484" s="165"/>
    </row>
    <row r="485" spans="2:25" ht="56.25" customHeight="1" x14ac:dyDescent="0.2">
      <c r="B485" s="94">
        <v>2</v>
      </c>
      <c r="C485" s="94">
        <v>13</v>
      </c>
      <c r="D485" s="94" t="s">
        <v>2365</v>
      </c>
      <c r="E485" s="118" t="s">
        <v>4299</v>
      </c>
      <c r="F485" s="139" t="s">
        <v>600</v>
      </c>
      <c r="G485" s="93" t="s">
        <v>2606</v>
      </c>
      <c r="H485" s="158" t="s">
        <v>1991</v>
      </c>
      <c r="I485" s="158" t="s">
        <v>2607</v>
      </c>
      <c r="J485" s="93" t="s">
        <v>758</v>
      </c>
      <c r="K485" s="158" t="s">
        <v>2608</v>
      </c>
      <c r="L485" s="158" t="s">
        <v>2609</v>
      </c>
      <c r="M485" s="93" t="s">
        <v>607</v>
      </c>
      <c r="N485" s="93" t="s">
        <v>45</v>
      </c>
      <c r="O485" s="93" t="s">
        <v>608</v>
      </c>
      <c r="P485" s="47" t="s">
        <v>2610</v>
      </c>
      <c r="Q485" s="43" t="s">
        <v>2611</v>
      </c>
      <c r="R485" s="158" t="s">
        <v>2612</v>
      </c>
      <c r="S485" s="93" t="s">
        <v>664</v>
      </c>
      <c r="T485" s="64">
        <v>350</v>
      </c>
      <c r="U485" s="235">
        <f>+T485/T486</f>
        <v>0.85995085995085996</v>
      </c>
      <c r="V485" s="165" t="s">
        <v>2613</v>
      </c>
      <c r="W485" s="167" t="s">
        <v>614</v>
      </c>
      <c r="X485" s="165" t="s">
        <v>2614</v>
      </c>
      <c r="Y485" s="165" t="s">
        <v>2615</v>
      </c>
    </row>
    <row r="486" spans="2:25" ht="56.25" customHeight="1" x14ac:dyDescent="0.2">
      <c r="B486" s="95">
        <v>2</v>
      </c>
      <c r="C486" s="95">
        <v>13</v>
      </c>
      <c r="D486" s="95" t="s">
        <v>2365</v>
      </c>
      <c r="E486" s="119" t="s">
        <v>4299</v>
      </c>
      <c r="F486" s="139" t="s">
        <v>600</v>
      </c>
      <c r="G486" s="93"/>
      <c r="H486" s="158"/>
      <c r="I486" s="158" t="s">
        <v>2382</v>
      </c>
      <c r="J486" s="93" t="s">
        <v>758</v>
      </c>
      <c r="K486" s="158" t="s">
        <v>2608</v>
      </c>
      <c r="L486" s="158"/>
      <c r="M486" s="93"/>
      <c r="N486" s="93" t="s">
        <v>45</v>
      </c>
      <c r="O486" s="93"/>
      <c r="P486" s="47" t="s">
        <v>2616</v>
      </c>
      <c r="Q486" s="43" t="s">
        <v>2611</v>
      </c>
      <c r="R486" s="158"/>
      <c r="S486" s="93"/>
      <c r="T486" s="64">
        <v>407</v>
      </c>
      <c r="U486" s="235"/>
      <c r="V486" s="165"/>
      <c r="W486" s="167"/>
      <c r="X486" s="165"/>
      <c r="Y486" s="165"/>
    </row>
    <row r="487" spans="2:25" ht="67.5" customHeight="1" x14ac:dyDescent="0.2">
      <c r="B487" s="94">
        <v>2</v>
      </c>
      <c r="C487" s="94">
        <v>13</v>
      </c>
      <c r="D487" s="94" t="s">
        <v>2365</v>
      </c>
      <c r="E487" s="118" t="s">
        <v>4299</v>
      </c>
      <c r="F487" s="139" t="s">
        <v>600</v>
      </c>
      <c r="G487" s="93" t="s">
        <v>2617</v>
      </c>
      <c r="H487" s="158" t="s">
        <v>1991</v>
      </c>
      <c r="I487" s="158" t="s">
        <v>2618</v>
      </c>
      <c r="J487" s="93" t="s">
        <v>758</v>
      </c>
      <c r="K487" s="158" t="s">
        <v>2619</v>
      </c>
      <c r="L487" s="158" t="s">
        <v>2620</v>
      </c>
      <c r="M487" s="93" t="s">
        <v>607</v>
      </c>
      <c r="N487" s="93" t="s">
        <v>45</v>
      </c>
      <c r="O487" s="93" t="s">
        <v>608</v>
      </c>
      <c r="P487" s="47" t="s">
        <v>2621</v>
      </c>
      <c r="Q487" s="43" t="s">
        <v>2469</v>
      </c>
      <c r="R487" s="158" t="s">
        <v>2622</v>
      </c>
      <c r="S487" s="93" t="s">
        <v>664</v>
      </c>
      <c r="T487" s="64">
        <v>74480.58</v>
      </c>
      <c r="U487" s="235">
        <f>+T487/T488</f>
        <v>1</v>
      </c>
      <c r="V487" s="165" t="s">
        <v>1024</v>
      </c>
      <c r="W487" s="167" t="s">
        <v>614</v>
      </c>
      <c r="X487" s="165" t="s">
        <v>2623</v>
      </c>
      <c r="Y487" s="165" t="s">
        <v>2624</v>
      </c>
    </row>
    <row r="488" spans="2:25" ht="67.5" customHeight="1" x14ac:dyDescent="0.2">
      <c r="B488" s="95">
        <v>2</v>
      </c>
      <c r="C488" s="95">
        <v>13</v>
      </c>
      <c r="D488" s="95" t="s">
        <v>2365</v>
      </c>
      <c r="E488" s="119" t="s">
        <v>4299</v>
      </c>
      <c r="F488" s="139" t="s">
        <v>600</v>
      </c>
      <c r="G488" s="93"/>
      <c r="H488" s="158"/>
      <c r="I488" s="158" t="s">
        <v>2382</v>
      </c>
      <c r="J488" s="93" t="s">
        <v>758</v>
      </c>
      <c r="K488" s="158" t="s">
        <v>2619</v>
      </c>
      <c r="L488" s="158"/>
      <c r="M488" s="93"/>
      <c r="N488" s="93" t="s">
        <v>45</v>
      </c>
      <c r="O488" s="93"/>
      <c r="P488" s="47" t="s">
        <v>2625</v>
      </c>
      <c r="Q488" s="43" t="s">
        <v>2469</v>
      </c>
      <c r="R488" s="158"/>
      <c r="S488" s="93"/>
      <c r="T488" s="64">
        <v>74480.58</v>
      </c>
      <c r="U488" s="235"/>
      <c r="V488" s="165"/>
      <c r="W488" s="167"/>
      <c r="X488" s="165"/>
      <c r="Y488" s="165"/>
    </row>
    <row r="489" spans="2:25" ht="60" customHeight="1" x14ac:dyDescent="0.2">
      <c r="B489" s="94">
        <v>2</v>
      </c>
      <c r="C489" s="94">
        <v>13</v>
      </c>
      <c r="D489" s="94" t="s">
        <v>2365</v>
      </c>
      <c r="E489" s="118" t="s">
        <v>4299</v>
      </c>
      <c r="F489" s="139" t="s">
        <v>600</v>
      </c>
      <c r="G489" s="93" t="s">
        <v>2626</v>
      </c>
      <c r="H489" s="158" t="s">
        <v>1991</v>
      </c>
      <c r="I489" s="158" t="s">
        <v>2627</v>
      </c>
      <c r="J489" s="93" t="s">
        <v>758</v>
      </c>
      <c r="K489" s="158" t="s">
        <v>2628</v>
      </c>
      <c r="L489" s="158" t="s">
        <v>2629</v>
      </c>
      <c r="M489" s="93" t="s">
        <v>607</v>
      </c>
      <c r="N489" s="93" t="s">
        <v>45</v>
      </c>
      <c r="O489" s="93" t="s">
        <v>608</v>
      </c>
      <c r="P489" s="47" t="s">
        <v>2630</v>
      </c>
      <c r="Q489" s="43" t="s">
        <v>966</v>
      </c>
      <c r="R489" s="158" t="s">
        <v>2631</v>
      </c>
      <c r="S489" s="93" t="s">
        <v>664</v>
      </c>
      <c r="T489" s="64">
        <v>1800</v>
      </c>
      <c r="U489" s="235">
        <f>+T489/T490</f>
        <v>1</v>
      </c>
      <c r="V489" s="165" t="s">
        <v>2632</v>
      </c>
      <c r="W489" s="167" t="s">
        <v>614</v>
      </c>
      <c r="X489" s="165" t="s">
        <v>2633</v>
      </c>
      <c r="Y489" s="165" t="s">
        <v>2634</v>
      </c>
    </row>
    <row r="490" spans="2:25" ht="60" customHeight="1" x14ac:dyDescent="0.2">
      <c r="B490" s="95">
        <v>2</v>
      </c>
      <c r="C490" s="95">
        <v>13</v>
      </c>
      <c r="D490" s="95" t="s">
        <v>2365</v>
      </c>
      <c r="E490" s="119" t="s">
        <v>4299</v>
      </c>
      <c r="F490" s="139" t="s">
        <v>600</v>
      </c>
      <c r="G490" s="93"/>
      <c r="H490" s="158"/>
      <c r="I490" s="158" t="s">
        <v>2382</v>
      </c>
      <c r="J490" s="93" t="s">
        <v>758</v>
      </c>
      <c r="K490" s="158" t="s">
        <v>2628</v>
      </c>
      <c r="L490" s="158"/>
      <c r="M490" s="93"/>
      <c r="N490" s="93" t="s">
        <v>45</v>
      </c>
      <c r="O490" s="93"/>
      <c r="P490" s="47" t="s">
        <v>2635</v>
      </c>
      <c r="Q490" s="43" t="s">
        <v>966</v>
      </c>
      <c r="R490" s="158"/>
      <c r="S490" s="93"/>
      <c r="T490" s="64">
        <v>1800</v>
      </c>
      <c r="U490" s="235"/>
      <c r="V490" s="165"/>
      <c r="W490" s="167"/>
      <c r="X490" s="165"/>
      <c r="Y490" s="165"/>
    </row>
    <row r="491" spans="2:25" ht="56.25" customHeight="1" x14ac:dyDescent="0.2">
      <c r="B491" s="94">
        <v>2</v>
      </c>
      <c r="C491" s="94">
        <v>13</v>
      </c>
      <c r="D491" s="94" t="s">
        <v>2365</v>
      </c>
      <c r="E491" s="118" t="s">
        <v>4299</v>
      </c>
      <c r="F491" s="139" t="s">
        <v>600</v>
      </c>
      <c r="G491" s="93" t="s">
        <v>2636</v>
      </c>
      <c r="H491" s="158" t="s">
        <v>1991</v>
      </c>
      <c r="I491" s="158" t="s">
        <v>2637</v>
      </c>
      <c r="J491" s="93" t="s">
        <v>2638</v>
      </c>
      <c r="K491" s="158" t="s">
        <v>2639</v>
      </c>
      <c r="L491" s="158" t="s">
        <v>2640</v>
      </c>
      <c r="M491" s="93" t="s">
        <v>607</v>
      </c>
      <c r="N491" s="93" t="s">
        <v>45</v>
      </c>
      <c r="O491" s="93" t="s">
        <v>608</v>
      </c>
      <c r="P491" s="47" t="s">
        <v>2641</v>
      </c>
      <c r="Q491" s="43" t="s">
        <v>2642</v>
      </c>
      <c r="R491" s="158" t="s">
        <v>2643</v>
      </c>
      <c r="S491" s="93" t="s">
        <v>664</v>
      </c>
      <c r="T491" s="64">
        <v>283</v>
      </c>
      <c r="U491" s="235">
        <f>+T491/T492</f>
        <v>1</v>
      </c>
      <c r="V491" s="165" t="s">
        <v>2644</v>
      </c>
      <c r="W491" s="167" t="s">
        <v>614</v>
      </c>
      <c r="X491" s="165" t="s">
        <v>2645</v>
      </c>
      <c r="Y491" s="165" t="s">
        <v>2646</v>
      </c>
    </row>
    <row r="492" spans="2:25" ht="56.25" customHeight="1" x14ac:dyDescent="0.2">
      <c r="B492" s="95">
        <v>2</v>
      </c>
      <c r="C492" s="95">
        <v>13</v>
      </c>
      <c r="D492" s="95" t="s">
        <v>2365</v>
      </c>
      <c r="E492" s="119" t="s">
        <v>4299</v>
      </c>
      <c r="F492" s="139" t="s">
        <v>600</v>
      </c>
      <c r="G492" s="93"/>
      <c r="H492" s="158"/>
      <c r="I492" s="158" t="s">
        <v>2382</v>
      </c>
      <c r="J492" s="93" t="s">
        <v>2638</v>
      </c>
      <c r="K492" s="158" t="s">
        <v>2639</v>
      </c>
      <c r="L492" s="158"/>
      <c r="M492" s="93"/>
      <c r="N492" s="93" t="s">
        <v>45</v>
      </c>
      <c r="O492" s="93"/>
      <c r="P492" s="47" t="s">
        <v>2647</v>
      </c>
      <c r="Q492" s="43" t="s">
        <v>2642</v>
      </c>
      <c r="R492" s="158"/>
      <c r="S492" s="93"/>
      <c r="T492" s="64">
        <v>283</v>
      </c>
      <c r="U492" s="235"/>
      <c r="V492" s="165"/>
      <c r="W492" s="167"/>
      <c r="X492" s="165"/>
      <c r="Y492" s="165"/>
    </row>
    <row r="493" spans="2:25" ht="61.5" customHeight="1" x14ac:dyDescent="0.2">
      <c r="B493" s="94">
        <v>2</v>
      </c>
      <c r="C493" s="94">
        <v>13</v>
      </c>
      <c r="D493" s="94" t="s">
        <v>2365</v>
      </c>
      <c r="E493" s="118" t="s">
        <v>4299</v>
      </c>
      <c r="F493" s="139" t="s">
        <v>600</v>
      </c>
      <c r="G493" s="93" t="s">
        <v>2648</v>
      </c>
      <c r="H493" s="158" t="s">
        <v>1991</v>
      </c>
      <c r="I493" s="158" t="s">
        <v>2649</v>
      </c>
      <c r="J493" s="93" t="s">
        <v>758</v>
      </c>
      <c r="K493" s="158" t="s">
        <v>2650</v>
      </c>
      <c r="L493" s="158" t="s">
        <v>2651</v>
      </c>
      <c r="M493" s="93" t="s">
        <v>607</v>
      </c>
      <c r="N493" s="93" t="s">
        <v>45</v>
      </c>
      <c r="O493" s="93" t="s">
        <v>608</v>
      </c>
      <c r="P493" s="47" t="s">
        <v>2652</v>
      </c>
      <c r="Q493" s="43" t="s">
        <v>2653</v>
      </c>
      <c r="R493" s="158" t="s">
        <v>2654</v>
      </c>
      <c r="S493" s="93" t="s">
        <v>664</v>
      </c>
      <c r="T493" s="64">
        <v>283</v>
      </c>
      <c r="U493" s="235">
        <f>+T493/T494</f>
        <v>1</v>
      </c>
      <c r="V493" s="165"/>
      <c r="W493" s="167" t="s">
        <v>614</v>
      </c>
      <c r="X493" s="165" t="s">
        <v>2645</v>
      </c>
      <c r="Y493" s="165" t="s">
        <v>2646</v>
      </c>
    </row>
    <row r="494" spans="2:25" ht="56.25" customHeight="1" x14ac:dyDescent="0.2">
      <c r="B494" s="95">
        <v>2</v>
      </c>
      <c r="C494" s="95">
        <v>13</v>
      </c>
      <c r="D494" s="95"/>
      <c r="E494" s="119" t="s">
        <v>4299</v>
      </c>
      <c r="F494" s="139"/>
      <c r="G494" s="93"/>
      <c r="H494" s="158"/>
      <c r="I494" s="158"/>
      <c r="J494" s="93" t="s">
        <v>758</v>
      </c>
      <c r="K494" s="158" t="s">
        <v>2650</v>
      </c>
      <c r="L494" s="158"/>
      <c r="M494" s="93"/>
      <c r="N494" s="93" t="s">
        <v>45</v>
      </c>
      <c r="O494" s="93"/>
      <c r="P494" s="47" t="s">
        <v>2655</v>
      </c>
      <c r="Q494" s="43" t="s">
        <v>2653</v>
      </c>
      <c r="R494" s="158"/>
      <c r="S494" s="93"/>
      <c r="T494" s="64">
        <v>283</v>
      </c>
      <c r="U494" s="235"/>
      <c r="V494" s="165"/>
      <c r="W494" s="167"/>
      <c r="X494" s="165"/>
      <c r="Y494" s="165"/>
    </row>
    <row r="495" spans="2:25" ht="58.5" customHeight="1" x14ac:dyDescent="0.2">
      <c r="B495" s="94">
        <v>2</v>
      </c>
      <c r="C495" s="94">
        <v>13</v>
      </c>
      <c r="D495" s="94" t="s">
        <v>2365</v>
      </c>
      <c r="E495" s="118" t="s">
        <v>4299</v>
      </c>
      <c r="F495" s="139" t="s">
        <v>600</v>
      </c>
      <c r="G495" s="93" t="s">
        <v>2656</v>
      </c>
      <c r="H495" s="158" t="s">
        <v>1991</v>
      </c>
      <c r="I495" s="158" t="s">
        <v>2657</v>
      </c>
      <c r="J495" s="93" t="s">
        <v>758</v>
      </c>
      <c r="K495" s="158" t="s">
        <v>2658</v>
      </c>
      <c r="L495" s="158" t="s">
        <v>2659</v>
      </c>
      <c r="M495" s="93" t="s">
        <v>607</v>
      </c>
      <c r="N495" s="93" t="s">
        <v>45</v>
      </c>
      <c r="O495" s="93" t="s">
        <v>608</v>
      </c>
      <c r="P495" s="47" t="s">
        <v>2660</v>
      </c>
      <c r="Q495" s="43" t="s">
        <v>2661</v>
      </c>
      <c r="R495" s="158" t="s">
        <v>2662</v>
      </c>
      <c r="S495" s="93" t="s">
        <v>664</v>
      </c>
      <c r="T495" s="64">
        <v>204</v>
      </c>
      <c r="U495" s="235">
        <f>+T495/T496</f>
        <v>0.92727272727272725</v>
      </c>
      <c r="V495" s="165" t="s">
        <v>2663</v>
      </c>
      <c r="W495" s="167" t="s">
        <v>614</v>
      </c>
      <c r="X495" s="165" t="s">
        <v>2664</v>
      </c>
      <c r="Y495" s="165" t="s">
        <v>2665</v>
      </c>
    </row>
    <row r="496" spans="2:25" ht="58.5" customHeight="1" x14ac:dyDescent="0.2">
      <c r="B496" s="95">
        <v>2</v>
      </c>
      <c r="C496" s="95">
        <v>13</v>
      </c>
      <c r="D496" s="95" t="s">
        <v>2365</v>
      </c>
      <c r="E496" s="119" t="s">
        <v>4299</v>
      </c>
      <c r="F496" s="139" t="s">
        <v>600</v>
      </c>
      <c r="G496" s="93"/>
      <c r="H496" s="158"/>
      <c r="I496" s="158" t="s">
        <v>2382</v>
      </c>
      <c r="J496" s="93" t="s">
        <v>758</v>
      </c>
      <c r="K496" s="158" t="s">
        <v>2658</v>
      </c>
      <c r="L496" s="158"/>
      <c r="M496" s="93"/>
      <c r="N496" s="93" t="s">
        <v>45</v>
      </c>
      <c r="O496" s="93"/>
      <c r="P496" s="47" t="s">
        <v>2666</v>
      </c>
      <c r="Q496" s="43" t="s">
        <v>2661</v>
      </c>
      <c r="R496" s="158"/>
      <c r="S496" s="93"/>
      <c r="T496" s="64">
        <v>220</v>
      </c>
      <c r="U496" s="235"/>
      <c r="V496" s="165"/>
      <c r="W496" s="167"/>
      <c r="X496" s="165"/>
      <c r="Y496" s="165"/>
    </row>
    <row r="497" spans="2:25" ht="58.5" customHeight="1" x14ac:dyDescent="0.2">
      <c r="B497" s="94">
        <v>2</v>
      </c>
      <c r="C497" s="94">
        <v>13</v>
      </c>
      <c r="D497" s="94" t="s">
        <v>2365</v>
      </c>
      <c r="E497" s="118" t="s">
        <v>4299</v>
      </c>
      <c r="F497" s="139" t="s">
        <v>600</v>
      </c>
      <c r="G497" s="93" t="s">
        <v>2667</v>
      </c>
      <c r="H497" s="158" t="s">
        <v>1991</v>
      </c>
      <c r="I497" s="158" t="s">
        <v>2668</v>
      </c>
      <c r="J497" s="93" t="s">
        <v>758</v>
      </c>
      <c r="K497" s="158" t="s">
        <v>2669</v>
      </c>
      <c r="L497" s="158" t="s">
        <v>2670</v>
      </c>
      <c r="M497" s="93" t="s">
        <v>607</v>
      </c>
      <c r="N497" s="93" t="s">
        <v>45</v>
      </c>
      <c r="O497" s="93" t="s">
        <v>608</v>
      </c>
      <c r="P497" s="47" t="s">
        <v>2671</v>
      </c>
      <c r="Q497" s="43" t="s">
        <v>966</v>
      </c>
      <c r="R497" s="158" t="s">
        <v>2672</v>
      </c>
      <c r="S497" s="93" t="s">
        <v>664</v>
      </c>
      <c r="T497" s="64">
        <v>227</v>
      </c>
      <c r="U497" s="235">
        <f>+T497/T498</f>
        <v>0.9458333333333333</v>
      </c>
      <c r="V497" s="165" t="s">
        <v>2673</v>
      </c>
      <c r="W497" s="167" t="s">
        <v>614</v>
      </c>
      <c r="X497" s="165" t="s">
        <v>2674</v>
      </c>
      <c r="Y497" s="165" t="s">
        <v>2675</v>
      </c>
    </row>
    <row r="498" spans="2:25" ht="58.5" customHeight="1" x14ac:dyDescent="0.2">
      <c r="B498" s="95">
        <v>2</v>
      </c>
      <c r="C498" s="95">
        <v>13</v>
      </c>
      <c r="D498" s="95" t="s">
        <v>2365</v>
      </c>
      <c r="E498" s="119" t="s">
        <v>4299</v>
      </c>
      <c r="F498" s="139" t="s">
        <v>600</v>
      </c>
      <c r="G498" s="93"/>
      <c r="H498" s="158"/>
      <c r="I498" s="158" t="s">
        <v>2382</v>
      </c>
      <c r="J498" s="93" t="s">
        <v>758</v>
      </c>
      <c r="K498" s="158" t="s">
        <v>2669</v>
      </c>
      <c r="L498" s="158"/>
      <c r="M498" s="93"/>
      <c r="N498" s="93" t="s">
        <v>45</v>
      </c>
      <c r="O498" s="93"/>
      <c r="P498" s="47" t="s">
        <v>2676</v>
      </c>
      <c r="Q498" s="43" t="s">
        <v>966</v>
      </c>
      <c r="R498" s="158"/>
      <c r="S498" s="93"/>
      <c r="T498" s="64">
        <v>240</v>
      </c>
      <c r="U498" s="235"/>
      <c r="V498" s="165"/>
      <c r="W498" s="167"/>
      <c r="X498" s="165"/>
      <c r="Y498" s="165"/>
    </row>
    <row r="499" spans="2:25" ht="62.25" customHeight="1" x14ac:dyDescent="0.2">
      <c r="B499" s="94">
        <v>2</v>
      </c>
      <c r="C499" s="94">
        <v>13</v>
      </c>
      <c r="D499" s="94" t="s">
        <v>2365</v>
      </c>
      <c r="E499" s="118" t="s">
        <v>4299</v>
      </c>
      <c r="F499" s="139" t="s">
        <v>600</v>
      </c>
      <c r="G499" s="93" t="s">
        <v>2677</v>
      </c>
      <c r="H499" s="158" t="s">
        <v>1991</v>
      </c>
      <c r="I499" s="158" t="s">
        <v>2678</v>
      </c>
      <c r="J499" s="93" t="s">
        <v>2347</v>
      </c>
      <c r="K499" s="158" t="s">
        <v>2679</v>
      </c>
      <c r="L499" s="158" t="s">
        <v>2680</v>
      </c>
      <c r="M499" s="93" t="s">
        <v>607</v>
      </c>
      <c r="N499" s="93" t="s">
        <v>45</v>
      </c>
      <c r="O499" s="93" t="s">
        <v>608</v>
      </c>
      <c r="P499" s="47" t="s">
        <v>2681</v>
      </c>
      <c r="Q499" s="43" t="s">
        <v>990</v>
      </c>
      <c r="R499" s="158" t="s">
        <v>2682</v>
      </c>
      <c r="S499" s="93" t="s">
        <v>664</v>
      </c>
      <c r="T499" s="64">
        <v>20</v>
      </c>
      <c r="U499" s="235">
        <f>+T499/T500</f>
        <v>1</v>
      </c>
      <c r="V499" s="165" t="s">
        <v>1024</v>
      </c>
      <c r="W499" s="167" t="s">
        <v>614</v>
      </c>
      <c r="X499" s="165" t="s">
        <v>2683</v>
      </c>
      <c r="Y499" s="165" t="s">
        <v>2684</v>
      </c>
    </row>
    <row r="500" spans="2:25" ht="63" customHeight="1" x14ac:dyDescent="0.2">
      <c r="B500" s="95">
        <v>2</v>
      </c>
      <c r="C500" s="95">
        <v>13</v>
      </c>
      <c r="D500" s="95" t="s">
        <v>2365</v>
      </c>
      <c r="E500" s="119" t="s">
        <v>4299</v>
      </c>
      <c r="F500" s="139" t="s">
        <v>600</v>
      </c>
      <c r="G500" s="93"/>
      <c r="H500" s="158"/>
      <c r="I500" s="158" t="s">
        <v>2382</v>
      </c>
      <c r="J500" s="93" t="s">
        <v>2347</v>
      </c>
      <c r="K500" s="158" t="s">
        <v>2679</v>
      </c>
      <c r="L500" s="158"/>
      <c r="M500" s="93"/>
      <c r="N500" s="93" t="s">
        <v>45</v>
      </c>
      <c r="O500" s="93"/>
      <c r="P500" s="47" t="s">
        <v>2685</v>
      </c>
      <c r="Q500" s="43" t="s">
        <v>990</v>
      </c>
      <c r="R500" s="158"/>
      <c r="S500" s="93"/>
      <c r="T500" s="64">
        <v>20</v>
      </c>
      <c r="U500" s="235"/>
      <c r="V500" s="165"/>
      <c r="W500" s="167"/>
      <c r="X500" s="165"/>
      <c r="Y500" s="165"/>
    </row>
    <row r="501" spans="2:25" ht="65.25" customHeight="1" x14ac:dyDescent="0.2">
      <c r="B501" s="94">
        <v>2</v>
      </c>
      <c r="C501" s="94">
        <v>13</v>
      </c>
      <c r="D501" s="94" t="s">
        <v>2365</v>
      </c>
      <c r="E501" s="118" t="s">
        <v>4299</v>
      </c>
      <c r="F501" s="139" t="s">
        <v>600</v>
      </c>
      <c r="G501" s="93" t="s">
        <v>2686</v>
      </c>
      <c r="H501" s="158" t="s">
        <v>1991</v>
      </c>
      <c r="I501" s="158" t="s">
        <v>2687</v>
      </c>
      <c r="J501" s="93" t="s">
        <v>758</v>
      </c>
      <c r="K501" s="158" t="s">
        <v>2688</v>
      </c>
      <c r="L501" s="158" t="s">
        <v>2689</v>
      </c>
      <c r="M501" s="93" t="s">
        <v>607</v>
      </c>
      <c r="N501" s="93" t="s">
        <v>45</v>
      </c>
      <c r="O501" s="93" t="s">
        <v>608</v>
      </c>
      <c r="P501" s="47" t="s">
        <v>2690</v>
      </c>
      <c r="Q501" s="43" t="s">
        <v>66</v>
      </c>
      <c r="R501" s="158" t="s">
        <v>2691</v>
      </c>
      <c r="S501" s="93" t="s">
        <v>664</v>
      </c>
      <c r="T501" s="67">
        <v>54799765.689999998</v>
      </c>
      <c r="U501" s="235">
        <f>+T501/T502</f>
        <v>1</v>
      </c>
      <c r="V501" s="165" t="s">
        <v>2692</v>
      </c>
      <c r="W501" s="167" t="s">
        <v>614</v>
      </c>
      <c r="X501" s="48" t="s">
        <v>2693</v>
      </c>
      <c r="Y501" s="165" t="s">
        <v>2694</v>
      </c>
    </row>
    <row r="502" spans="2:25" ht="60.75" customHeight="1" x14ac:dyDescent="0.2">
      <c r="B502" s="95">
        <v>2</v>
      </c>
      <c r="C502" s="95">
        <v>13</v>
      </c>
      <c r="D502" s="95" t="s">
        <v>2365</v>
      </c>
      <c r="E502" s="119" t="s">
        <v>4299</v>
      </c>
      <c r="F502" s="139" t="s">
        <v>600</v>
      </c>
      <c r="G502" s="93"/>
      <c r="H502" s="158"/>
      <c r="I502" s="158" t="s">
        <v>2382</v>
      </c>
      <c r="J502" s="93" t="s">
        <v>758</v>
      </c>
      <c r="K502" s="158" t="s">
        <v>2688</v>
      </c>
      <c r="L502" s="158"/>
      <c r="M502" s="93"/>
      <c r="N502" s="93" t="s">
        <v>45</v>
      </c>
      <c r="O502" s="93"/>
      <c r="P502" s="47" t="s">
        <v>2695</v>
      </c>
      <c r="Q502" s="43" t="s">
        <v>66</v>
      </c>
      <c r="R502" s="158"/>
      <c r="S502" s="93"/>
      <c r="T502" s="67">
        <v>54799765.689999998</v>
      </c>
      <c r="U502" s="235"/>
      <c r="V502" s="165"/>
      <c r="W502" s="167"/>
      <c r="X502" s="48" t="s">
        <v>2696</v>
      </c>
      <c r="Y502" s="165"/>
    </row>
    <row r="503" spans="2:25" ht="52.5" customHeight="1" x14ac:dyDescent="0.2">
      <c r="B503" s="94">
        <v>2</v>
      </c>
      <c r="C503" s="94">
        <v>13</v>
      </c>
      <c r="D503" s="94" t="s">
        <v>2365</v>
      </c>
      <c r="E503" s="118" t="s">
        <v>4299</v>
      </c>
      <c r="F503" s="139" t="s">
        <v>600</v>
      </c>
      <c r="G503" s="93" t="s">
        <v>2697</v>
      </c>
      <c r="H503" s="158" t="s">
        <v>1991</v>
      </c>
      <c r="I503" s="158" t="s">
        <v>2698</v>
      </c>
      <c r="J503" s="93" t="s">
        <v>758</v>
      </c>
      <c r="K503" s="158" t="s">
        <v>2699</v>
      </c>
      <c r="L503" s="158" t="s">
        <v>2700</v>
      </c>
      <c r="M503" s="93" t="s">
        <v>607</v>
      </c>
      <c r="N503" s="93" t="s">
        <v>45</v>
      </c>
      <c r="O503" s="93" t="s">
        <v>608</v>
      </c>
      <c r="P503" s="47" t="s">
        <v>2701</v>
      </c>
      <c r="Q503" s="43" t="s">
        <v>2702</v>
      </c>
      <c r="R503" s="158" t="s">
        <v>2703</v>
      </c>
      <c r="S503" s="93" t="s">
        <v>664</v>
      </c>
      <c r="T503" s="64" t="s">
        <v>28</v>
      </c>
      <c r="U503" s="235" t="s">
        <v>28</v>
      </c>
      <c r="V503" s="165" t="s">
        <v>1024</v>
      </c>
      <c r="W503" s="167" t="s">
        <v>614</v>
      </c>
      <c r="X503" s="165" t="s">
        <v>2704</v>
      </c>
      <c r="Y503" s="165" t="s">
        <v>2705</v>
      </c>
    </row>
    <row r="504" spans="2:25" ht="52.5" customHeight="1" x14ac:dyDescent="0.2">
      <c r="B504" s="95">
        <v>2</v>
      </c>
      <c r="C504" s="95">
        <v>13</v>
      </c>
      <c r="D504" s="95" t="s">
        <v>2365</v>
      </c>
      <c r="E504" s="119" t="s">
        <v>4299</v>
      </c>
      <c r="F504" s="139" t="s">
        <v>600</v>
      </c>
      <c r="G504" s="93"/>
      <c r="H504" s="158"/>
      <c r="I504" s="158" t="s">
        <v>2382</v>
      </c>
      <c r="J504" s="93" t="s">
        <v>758</v>
      </c>
      <c r="K504" s="158" t="s">
        <v>2699</v>
      </c>
      <c r="L504" s="158"/>
      <c r="M504" s="93"/>
      <c r="N504" s="93" t="s">
        <v>45</v>
      </c>
      <c r="O504" s="93"/>
      <c r="P504" s="47" t="s">
        <v>2706</v>
      </c>
      <c r="Q504" s="43" t="s">
        <v>2702</v>
      </c>
      <c r="R504" s="158"/>
      <c r="S504" s="93"/>
      <c r="T504" s="64" t="s">
        <v>28</v>
      </c>
      <c r="U504" s="235"/>
      <c r="V504" s="165"/>
      <c r="W504" s="167"/>
      <c r="X504" s="165"/>
      <c r="Y504" s="165"/>
    </row>
    <row r="505" spans="2:25" ht="64.5" customHeight="1" x14ac:dyDescent="0.2">
      <c r="B505" s="94">
        <v>2</v>
      </c>
      <c r="C505" s="94">
        <v>13</v>
      </c>
      <c r="D505" s="94" t="s">
        <v>2365</v>
      </c>
      <c r="E505" s="118" t="s">
        <v>4299</v>
      </c>
      <c r="F505" s="139" t="s">
        <v>600</v>
      </c>
      <c r="G505" s="93" t="s">
        <v>2707</v>
      </c>
      <c r="H505" s="158" t="s">
        <v>1991</v>
      </c>
      <c r="I505" s="158" t="s">
        <v>2708</v>
      </c>
      <c r="J505" s="93" t="s">
        <v>758</v>
      </c>
      <c r="K505" s="158" t="s">
        <v>2709</v>
      </c>
      <c r="L505" s="158" t="s">
        <v>2710</v>
      </c>
      <c r="M505" s="93" t="s">
        <v>607</v>
      </c>
      <c r="N505" s="93" t="s">
        <v>45</v>
      </c>
      <c r="O505" s="93" t="s">
        <v>608</v>
      </c>
      <c r="P505" s="47" t="s">
        <v>2711</v>
      </c>
      <c r="Q505" s="43" t="s">
        <v>2712</v>
      </c>
      <c r="R505" s="158" t="s">
        <v>2713</v>
      </c>
      <c r="S505" s="93" t="s">
        <v>664</v>
      </c>
      <c r="T505" s="64" t="s">
        <v>28</v>
      </c>
      <c r="U505" s="236" t="s">
        <v>28</v>
      </c>
      <c r="V505" s="165" t="s">
        <v>1024</v>
      </c>
      <c r="W505" s="167" t="s">
        <v>614</v>
      </c>
      <c r="X505" s="165" t="s">
        <v>2714</v>
      </c>
      <c r="Y505" s="165" t="s">
        <v>2715</v>
      </c>
    </row>
    <row r="506" spans="2:25" ht="64.5" customHeight="1" x14ac:dyDescent="0.2">
      <c r="B506" s="95">
        <v>2</v>
      </c>
      <c r="C506" s="95">
        <v>13</v>
      </c>
      <c r="D506" s="95" t="s">
        <v>2365</v>
      </c>
      <c r="E506" s="119" t="s">
        <v>4299</v>
      </c>
      <c r="F506" s="139" t="s">
        <v>600</v>
      </c>
      <c r="G506" s="93"/>
      <c r="H506" s="158"/>
      <c r="I506" s="158" t="s">
        <v>2382</v>
      </c>
      <c r="J506" s="93" t="s">
        <v>758</v>
      </c>
      <c r="K506" s="158" t="s">
        <v>2709</v>
      </c>
      <c r="L506" s="158"/>
      <c r="M506" s="93"/>
      <c r="N506" s="93" t="s">
        <v>45</v>
      </c>
      <c r="O506" s="93"/>
      <c r="P506" s="47" t="s">
        <v>2716</v>
      </c>
      <c r="Q506" s="43" t="s">
        <v>308</v>
      </c>
      <c r="R506" s="158"/>
      <c r="S506" s="93"/>
      <c r="T506" s="64" t="s">
        <v>28</v>
      </c>
      <c r="U506" s="236"/>
      <c r="V506" s="165"/>
      <c r="W506" s="167"/>
      <c r="X506" s="165"/>
      <c r="Y506" s="165"/>
    </row>
    <row r="507" spans="2:25" ht="51.75" customHeight="1" x14ac:dyDescent="0.2">
      <c r="B507" s="94">
        <v>2</v>
      </c>
      <c r="C507" s="94">
        <v>13</v>
      </c>
      <c r="D507" s="94" t="s">
        <v>2365</v>
      </c>
      <c r="E507" s="118" t="s">
        <v>4299</v>
      </c>
      <c r="F507" s="139" t="s">
        <v>600</v>
      </c>
      <c r="G507" s="93" t="s">
        <v>2717</v>
      </c>
      <c r="H507" s="158" t="s">
        <v>1991</v>
      </c>
      <c r="I507" s="158" t="s">
        <v>2718</v>
      </c>
      <c r="J507" s="93" t="s">
        <v>758</v>
      </c>
      <c r="K507" s="158" t="s">
        <v>2719</v>
      </c>
      <c r="L507" s="158" t="s">
        <v>2720</v>
      </c>
      <c r="M507" s="93" t="s">
        <v>607</v>
      </c>
      <c r="N507" s="93" t="s">
        <v>45</v>
      </c>
      <c r="O507" s="93" t="s">
        <v>608</v>
      </c>
      <c r="P507" s="47" t="s">
        <v>2721</v>
      </c>
      <c r="Q507" s="43" t="s">
        <v>2722</v>
      </c>
      <c r="R507" s="158" t="s">
        <v>2723</v>
      </c>
      <c r="S507" s="93" t="s">
        <v>664</v>
      </c>
      <c r="T507" s="64" t="s">
        <v>28</v>
      </c>
      <c r="U507" s="236" t="s">
        <v>28</v>
      </c>
      <c r="V507" s="165" t="s">
        <v>1024</v>
      </c>
      <c r="W507" s="167" t="s">
        <v>614</v>
      </c>
      <c r="X507" s="165" t="s">
        <v>2724</v>
      </c>
      <c r="Y507" s="165" t="s">
        <v>2725</v>
      </c>
    </row>
    <row r="508" spans="2:25" ht="51.75" customHeight="1" x14ac:dyDescent="0.2">
      <c r="B508" s="95">
        <v>2</v>
      </c>
      <c r="C508" s="95">
        <v>13</v>
      </c>
      <c r="D508" s="95" t="s">
        <v>2365</v>
      </c>
      <c r="E508" s="119" t="s">
        <v>4299</v>
      </c>
      <c r="F508" s="139" t="s">
        <v>600</v>
      </c>
      <c r="G508" s="93"/>
      <c r="H508" s="158"/>
      <c r="I508" s="158" t="s">
        <v>2382</v>
      </c>
      <c r="J508" s="93" t="s">
        <v>758</v>
      </c>
      <c r="K508" s="158" t="s">
        <v>2719</v>
      </c>
      <c r="L508" s="158"/>
      <c r="M508" s="93"/>
      <c r="N508" s="93" t="s">
        <v>45</v>
      </c>
      <c r="O508" s="93"/>
      <c r="P508" s="47" t="s">
        <v>2726</v>
      </c>
      <c r="Q508" s="43" t="s">
        <v>2722</v>
      </c>
      <c r="R508" s="158"/>
      <c r="S508" s="93"/>
      <c r="T508" s="64" t="s">
        <v>28</v>
      </c>
      <c r="U508" s="236"/>
      <c r="V508" s="165"/>
      <c r="W508" s="167"/>
      <c r="X508" s="165"/>
      <c r="Y508" s="165"/>
    </row>
    <row r="509" spans="2:25" ht="66.75" customHeight="1" x14ac:dyDescent="0.2">
      <c r="B509" s="94">
        <v>2</v>
      </c>
      <c r="C509" s="94">
        <v>13</v>
      </c>
      <c r="D509" s="94" t="s">
        <v>2365</v>
      </c>
      <c r="E509" s="118" t="s">
        <v>4299</v>
      </c>
      <c r="F509" s="139" t="s">
        <v>600</v>
      </c>
      <c r="G509" s="93" t="s">
        <v>2727</v>
      </c>
      <c r="H509" s="158" t="s">
        <v>1991</v>
      </c>
      <c r="I509" s="158" t="s">
        <v>2728</v>
      </c>
      <c r="J509" s="93" t="s">
        <v>758</v>
      </c>
      <c r="K509" s="158" t="s">
        <v>2729</v>
      </c>
      <c r="L509" s="158" t="s">
        <v>2730</v>
      </c>
      <c r="M509" s="93" t="s">
        <v>607</v>
      </c>
      <c r="N509" s="93" t="s">
        <v>45</v>
      </c>
      <c r="O509" s="93" t="s">
        <v>608</v>
      </c>
      <c r="P509" s="47" t="s">
        <v>2731</v>
      </c>
      <c r="Q509" s="43" t="s">
        <v>2732</v>
      </c>
      <c r="R509" s="158" t="s">
        <v>2733</v>
      </c>
      <c r="S509" s="93" t="s">
        <v>664</v>
      </c>
      <c r="T509" s="64" t="s">
        <v>28</v>
      </c>
      <c r="U509" s="236" t="s">
        <v>28</v>
      </c>
      <c r="V509" s="165" t="s">
        <v>1024</v>
      </c>
      <c r="W509" s="167" t="s">
        <v>637</v>
      </c>
      <c r="X509" s="165" t="s">
        <v>2734</v>
      </c>
      <c r="Y509" s="165" t="s">
        <v>2735</v>
      </c>
    </row>
    <row r="510" spans="2:25" ht="57" customHeight="1" x14ac:dyDescent="0.2">
      <c r="B510" s="95">
        <v>2</v>
      </c>
      <c r="C510" s="95">
        <v>13</v>
      </c>
      <c r="D510" s="95" t="s">
        <v>2365</v>
      </c>
      <c r="E510" s="119" t="s">
        <v>4299</v>
      </c>
      <c r="F510" s="139" t="s">
        <v>600</v>
      </c>
      <c r="G510" s="93"/>
      <c r="H510" s="158"/>
      <c r="I510" s="158" t="s">
        <v>2382</v>
      </c>
      <c r="J510" s="93" t="s">
        <v>758</v>
      </c>
      <c r="K510" s="158" t="s">
        <v>2729</v>
      </c>
      <c r="L510" s="158"/>
      <c r="M510" s="93"/>
      <c r="N510" s="93" t="s">
        <v>45</v>
      </c>
      <c r="O510" s="93"/>
      <c r="P510" s="47" t="s">
        <v>2736</v>
      </c>
      <c r="Q510" s="43" t="s">
        <v>2732</v>
      </c>
      <c r="R510" s="158"/>
      <c r="S510" s="93"/>
      <c r="T510" s="64" t="s">
        <v>28</v>
      </c>
      <c r="U510" s="236"/>
      <c r="V510" s="165"/>
      <c r="W510" s="167"/>
      <c r="X510" s="165"/>
      <c r="Y510" s="165"/>
    </row>
    <row r="511" spans="2:25" ht="55.5" customHeight="1" x14ac:dyDescent="0.2">
      <c r="B511" s="94">
        <v>2</v>
      </c>
      <c r="C511" s="94">
        <v>13</v>
      </c>
      <c r="D511" s="94" t="s">
        <v>2365</v>
      </c>
      <c r="E511" s="118" t="s">
        <v>4299</v>
      </c>
      <c r="F511" s="139" t="s">
        <v>600</v>
      </c>
      <c r="G511" s="93" t="s">
        <v>2737</v>
      </c>
      <c r="H511" s="158" t="s">
        <v>1991</v>
      </c>
      <c r="I511" s="158" t="s">
        <v>2738</v>
      </c>
      <c r="J511" s="93" t="s">
        <v>758</v>
      </c>
      <c r="K511" s="158" t="s">
        <v>2739</v>
      </c>
      <c r="L511" s="158" t="s">
        <v>2740</v>
      </c>
      <c r="M511" s="93" t="s">
        <v>607</v>
      </c>
      <c r="N511" s="93" t="s">
        <v>45</v>
      </c>
      <c r="O511" s="93" t="s">
        <v>608</v>
      </c>
      <c r="P511" s="47" t="s">
        <v>2741</v>
      </c>
      <c r="Q511" s="43" t="s">
        <v>2742</v>
      </c>
      <c r="R511" s="158" t="s">
        <v>2743</v>
      </c>
      <c r="S511" s="93" t="s">
        <v>664</v>
      </c>
      <c r="T511" s="64">
        <v>0</v>
      </c>
      <c r="U511" s="235">
        <f>+T511/T512</f>
        <v>0</v>
      </c>
      <c r="V511" s="165" t="s">
        <v>1024</v>
      </c>
      <c r="W511" s="167" t="s">
        <v>614</v>
      </c>
      <c r="X511" s="165" t="s">
        <v>2744</v>
      </c>
      <c r="Y511" s="165" t="s">
        <v>2745</v>
      </c>
    </row>
    <row r="512" spans="2:25" ht="55.5" customHeight="1" x14ac:dyDescent="0.2">
      <c r="B512" s="95">
        <v>2</v>
      </c>
      <c r="C512" s="95">
        <v>13</v>
      </c>
      <c r="D512" s="95" t="s">
        <v>2365</v>
      </c>
      <c r="E512" s="119" t="s">
        <v>4299</v>
      </c>
      <c r="F512" s="139" t="s">
        <v>600</v>
      </c>
      <c r="G512" s="93"/>
      <c r="H512" s="158"/>
      <c r="I512" s="158" t="s">
        <v>2382</v>
      </c>
      <c r="J512" s="93" t="s">
        <v>758</v>
      </c>
      <c r="K512" s="158" t="s">
        <v>2739</v>
      </c>
      <c r="L512" s="158"/>
      <c r="M512" s="93"/>
      <c r="N512" s="93" t="s">
        <v>45</v>
      </c>
      <c r="O512" s="93"/>
      <c r="P512" s="47" t="s">
        <v>2746</v>
      </c>
      <c r="Q512" s="43" t="s">
        <v>2742</v>
      </c>
      <c r="R512" s="158"/>
      <c r="S512" s="93"/>
      <c r="T512" s="64">
        <v>29</v>
      </c>
      <c r="U512" s="235"/>
      <c r="V512" s="165"/>
      <c r="W512" s="167"/>
      <c r="X512" s="165"/>
      <c r="Y512" s="165"/>
    </row>
    <row r="513" spans="2:25" ht="59.25" customHeight="1" x14ac:dyDescent="0.2">
      <c r="B513" s="94">
        <v>2</v>
      </c>
      <c r="C513" s="94">
        <v>13</v>
      </c>
      <c r="D513" s="94" t="s">
        <v>2365</v>
      </c>
      <c r="E513" s="118" t="s">
        <v>4299</v>
      </c>
      <c r="F513" s="139" t="s">
        <v>600</v>
      </c>
      <c r="G513" s="93" t="s">
        <v>2747</v>
      </c>
      <c r="H513" s="158" t="s">
        <v>1991</v>
      </c>
      <c r="I513" s="158" t="s">
        <v>2748</v>
      </c>
      <c r="J513" s="93" t="s">
        <v>758</v>
      </c>
      <c r="K513" s="158" t="s">
        <v>2749</v>
      </c>
      <c r="L513" s="158" t="s">
        <v>2750</v>
      </c>
      <c r="M513" s="93" t="s">
        <v>607</v>
      </c>
      <c r="N513" s="93" t="s">
        <v>45</v>
      </c>
      <c r="O513" s="93" t="s">
        <v>608</v>
      </c>
      <c r="P513" s="47" t="s">
        <v>2751</v>
      </c>
      <c r="Q513" s="43" t="s">
        <v>2742</v>
      </c>
      <c r="R513" s="158" t="s">
        <v>2752</v>
      </c>
      <c r="S513" s="93" t="s">
        <v>664</v>
      </c>
      <c r="T513" s="64">
        <v>0</v>
      </c>
      <c r="U513" s="235">
        <f>+T513/T514</f>
        <v>0</v>
      </c>
      <c r="V513" s="165" t="s">
        <v>1024</v>
      </c>
      <c r="W513" s="167" t="s">
        <v>614</v>
      </c>
      <c r="X513" s="165" t="s">
        <v>2753</v>
      </c>
      <c r="Y513" s="165" t="s">
        <v>2754</v>
      </c>
    </row>
    <row r="514" spans="2:25" ht="60.75" customHeight="1" x14ac:dyDescent="0.2">
      <c r="B514" s="95">
        <v>2</v>
      </c>
      <c r="C514" s="95">
        <v>13</v>
      </c>
      <c r="D514" s="95" t="s">
        <v>2365</v>
      </c>
      <c r="E514" s="119" t="s">
        <v>4299</v>
      </c>
      <c r="F514" s="139" t="s">
        <v>600</v>
      </c>
      <c r="G514" s="93"/>
      <c r="H514" s="158"/>
      <c r="I514" s="158" t="s">
        <v>2382</v>
      </c>
      <c r="J514" s="93" t="s">
        <v>758</v>
      </c>
      <c r="K514" s="158" t="s">
        <v>2749</v>
      </c>
      <c r="L514" s="158"/>
      <c r="M514" s="93"/>
      <c r="N514" s="93" t="s">
        <v>45</v>
      </c>
      <c r="O514" s="93"/>
      <c r="P514" s="47" t="s">
        <v>2755</v>
      </c>
      <c r="Q514" s="43" t="s">
        <v>2742</v>
      </c>
      <c r="R514" s="158"/>
      <c r="S514" s="93"/>
      <c r="T514" s="64">
        <v>11</v>
      </c>
      <c r="U514" s="235"/>
      <c r="V514" s="165"/>
      <c r="W514" s="167"/>
      <c r="X514" s="165"/>
      <c r="Y514" s="165"/>
    </row>
    <row r="515" spans="2:25" ht="54.75" customHeight="1" x14ac:dyDescent="0.2">
      <c r="B515" s="94">
        <v>2</v>
      </c>
      <c r="C515" s="94">
        <v>13</v>
      </c>
      <c r="D515" s="94" t="s">
        <v>2365</v>
      </c>
      <c r="E515" s="118" t="s">
        <v>4299</v>
      </c>
      <c r="F515" s="139" t="s">
        <v>600</v>
      </c>
      <c r="G515" s="93" t="s">
        <v>2756</v>
      </c>
      <c r="H515" s="158" t="s">
        <v>1991</v>
      </c>
      <c r="I515" s="158" t="s">
        <v>2757</v>
      </c>
      <c r="J515" s="93" t="s">
        <v>2758</v>
      </c>
      <c r="K515" s="158" t="s">
        <v>2759</v>
      </c>
      <c r="L515" s="158" t="s">
        <v>2760</v>
      </c>
      <c r="M515" s="93" t="s">
        <v>607</v>
      </c>
      <c r="N515" s="93" t="s">
        <v>45</v>
      </c>
      <c r="O515" s="93" t="s">
        <v>608</v>
      </c>
      <c r="P515" s="47" t="s">
        <v>2761</v>
      </c>
      <c r="Q515" s="43" t="s">
        <v>308</v>
      </c>
      <c r="R515" s="158" t="s">
        <v>2762</v>
      </c>
      <c r="S515" s="93" t="s">
        <v>664</v>
      </c>
      <c r="T515" s="64" t="s">
        <v>28</v>
      </c>
      <c r="U515" s="236" t="s">
        <v>28</v>
      </c>
      <c r="V515" s="165" t="s">
        <v>1024</v>
      </c>
      <c r="W515" s="167" t="s">
        <v>614</v>
      </c>
      <c r="X515" s="165" t="s">
        <v>2714</v>
      </c>
      <c r="Y515" s="165" t="s">
        <v>2763</v>
      </c>
    </row>
    <row r="516" spans="2:25" ht="54.75" customHeight="1" x14ac:dyDescent="0.2">
      <c r="B516" s="95">
        <v>2</v>
      </c>
      <c r="C516" s="95">
        <v>13</v>
      </c>
      <c r="D516" s="95" t="s">
        <v>2365</v>
      </c>
      <c r="E516" s="119" t="s">
        <v>4299</v>
      </c>
      <c r="F516" s="139" t="s">
        <v>600</v>
      </c>
      <c r="G516" s="93"/>
      <c r="H516" s="158"/>
      <c r="I516" s="158" t="s">
        <v>2382</v>
      </c>
      <c r="J516" s="93" t="s">
        <v>2758</v>
      </c>
      <c r="K516" s="158" t="s">
        <v>2759</v>
      </c>
      <c r="L516" s="158"/>
      <c r="M516" s="93"/>
      <c r="N516" s="93" t="s">
        <v>45</v>
      </c>
      <c r="O516" s="93"/>
      <c r="P516" s="47" t="s">
        <v>2764</v>
      </c>
      <c r="Q516" s="43" t="s">
        <v>308</v>
      </c>
      <c r="R516" s="158"/>
      <c r="S516" s="93"/>
      <c r="T516" s="64" t="s">
        <v>28</v>
      </c>
      <c r="U516" s="236"/>
      <c r="V516" s="165"/>
      <c r="W516" s="167"/>
      <c r="X516" s="165"/>
      <c r="Y516" s="165"/>
    </row>
    <row r="517" spans="2:25" ht="54.75" customHeight="1" x14ac:dyDescent="0.2">
      <c r="B517" s="94">
        <v>2</v>
      </c>
      <c r="C517" s="94">
        <v>13</v>
      </c>
      <c r="D517" s="94" t="s">
        <v>2365</v>
      </c>
      <c r="E517" s="118" t="s">
        <v>4299</v>
      </c>
      <c r="F517" s="139" t="s">
        <v>600</v>
      </c>
      <c r="G517" s="93" t="s">
        <v>2756</v>
      </c>
      <c r="H517" s="158" t="s">
        <v>1991</v>
      </c>
      <c r="I517" s="158" t="s">
        <v>2765</v>
      </c>
      <c r="J517" s="93" t="s">
        <v>2758</v>
      </c>
      <c r="K517" s="158" t="s">
        <v>2766</v>
      </c>
      <c r="L517" s="158" t="s">
        <v>2767</v>
      </c>
      <c r="M517" s="93" t="s">
        <v>607</v>
      </c>
      <c r="N517" s="93" t="s">
        <v>45</v>
      </c>
      <c r="O517" s="93" t="s">
        <v>608</v>
      </c>
      <c r="P517" s="47" t="s">
        <v>2768</v>
      </c>
      <c r="Q517" s="43" t="s">
        <v>2712</v>
      </c>
      <c r="R517" s="158" t="s">
        <v>2769</v>
      </c>
      <c r="S517" s="93" t="s">
        <v>664</v>
      </c>
      <c r="T517" s="64" t="s">
        <v>28</v>
      </c>
      <c r="U517" s="236" t="s">
        <v>28</v>
      </c>
      <c r="V517" s="165" t="s">
        <v>1024</v>
      </c>
      <c r="W517" s="167" t="s">
        <v>614</v>
      </c>
      <c r="X517" s="165" t="s">
        <v>2770</v>
      </c>
      <c r="Y517" s="165" t="s">
        <v>2771</v>
      </c>
    </row>
    <row r="518" spans="2:25" ht="54.75" customHeight="1" x14ac:dyDescent="0.2">
      <c r="B518" s="95">
        <v>2</v>
      </c>
      <c r="C518" s="95">
        <v>13</v>
      </c>
      <c r="D518" s="95" t="s">
        <v>2365</v>
      </c>
      <c r="E518" s="119" t="s">
        <v>4299</v>
      </c>
      <c r="F518" s="139" t="s">
        <v>600</v>
      </c>
      <c r="G518" s="93"/>
      <c r="H518" s="158"/>
      <c r="I518" s="158"/>
      <c r="J518" s="93" t="s">
        <v>2758</v>
      </c>
      <c r="K518" s="158"/>
      <c r="L518" s="158"/>
      <c r="M518" s="93"/>
      <c r="N518" s="93"/>
      <c r="O518" s="93"/>
      <c r="P518" s="47" t="s">
        <v>2772</v>
      </c>
      <c r="Q518" s="43" t="s">
        <v>2712</v>
      </c>
      <c r="R518" s="158"/>
      <c r="S518" s="93"/>
      <c r="T518" s="64" t="s">
        <v>28</v>
      </c>
      <c r="U518" s="236"/>
      <c r="V518" s="165"/>
      <c r="W518" s="167"/>
      <c r="X518" s="165"/>
      <c r="Y518" s="165"/>
    </row>
    <row r="519" spans="2:25" ht="50.25" customHeight="1" x14ac:dyDescent="0.2">
      <c r="B519" s="94">
        <v>2</v>
      </c>
      <c r="C519" s="94">
        <v>13</v>
      </c>
      <c r="D519" s="94" t="s">
        <v>2365</v>
      </c>
      <c r="E519" s="118" t="s">
        <v>4299</v>
      </c>
      <c r="F519" s="139" t="s">
        <v>600</v>
      </c>
      <c r="G519" s="93" t="s">
        <v>2773</v>
      </c>
      <c r="H519" s="158" t="s">
        <v>1991</v>
      </c>
      <c r="I519" s="158" t="s">
        <v>2774</v>
      </c>
      <c r="J519" s="93" t="s">
        <v>758</v>
      </c>
      <c r="K519" s="158" t="s">
        <v>2775</v>
      </c>
      <c r="L519" s="158" t="s">
        <v>2776</v>
      </c>
      <c r="M519" s="93" t="s">
        <v>607</v>
      </c>
      <c r="N519" s="93" t="s">
        <v>45</v>
      </c>
      <c r="O519" s="93" t="s">
        <v>608</v>
      </c>
      <c r="P519" s="47" t="s">
        <v>2777</v>
      </c>
      <c r="Q519" s="43" t="s">
        <v>966</v>
      </c>
      <c r="R519" s="158" t="s">
        <v>2778</v>
      </c>
      <c r="S519" s="93" t="s">
        <v>664</v>
      </c>
      <c r="T519" s="64">
        <v>208</v>
      </c>
      <c r="U519" s="235">
        <f>+T519/T520</f>
        <v>1</v>
      </c>
      <c r="V519" s="165" t="s">
        <v>1024</v>
      </c>
      <c r="W519" s="167" t="s">
        <v>614</v>
      </c>
      <c r="X519" s="165" t="s">
        <v>2770</v>
      </c>
      <c r="Y519" s="165" t="s">
        <v>2779</v>
      </c>
    </row>
    <row r="520" spans="2:25" ht="50.25" customHeight="1" x14ac:dyDescent="0.2">
      <c r="B520" s="95">
        <v>2</v>
      </c>
      <c r="C520" s="95">
        <v>13</v>
      </c>
      <c r="D520" s="95" t="s">
        <v>2365</v>
      </c>
      <c r="E520" s="119" t="s">
        <v>4299</v>
      </c>
      <c r="F520" s="139" t="s">
        <v>600</v>
      </c>
      <c r="G520" s="93"/>
      <c r="H520" s="158"/>
      <c r="I520" s="158" t="s">
        <v>2382</v>
      </c>
      <c r="J520" s="93" t="s">
        <v>758</v>
      </c>
      <c r="K520" s="158" t="s">
        <v>2775</v>
      </c>
      <c r="L520" s="158"/>
      <c r="M520" s="93"/>
      <c r="N520" s="93" t="s">
        <v>45</v>
      </c>
      <c r="O520" s="93"/>
      <c r="P520" s="47" t="s">
        <v>2780</v>
      </c>
      <c r="Q520" s="43" t="s">
        <v>966</v>
      </c>
      <c r="R520" s="158"/>
      <c r="S520" s="93"/>
      <c r="T520" s="64">
        <v>208</v>
      </c>
      <c r="U520" s="235"/>
      <c r="V520" s="165"/>
      <c r="W520" s="167"/>
      <c r="X520" s="165"/>
      <c r="Y520" s="165"/>
    </row>
    <row r="521" spans="2:25" ht="62.25" customHeight="1" x14ac:dyDescent="0.2">
      <c r="B521" s="94">
        <v>2</v>
      </c>
      <c r="C521" s="94">
        <v>13</v>
      </c>
      <c r="D521" s="94" t="s">
        <v>2365</v>
      </c>
      <c r="E521" s="118" t="s">
        <v>4299</v>
      </c>
      <c r="F521" s="139" t="s">
        <v>600</v>
      </c>
      <c r="G521" s="93" t="s">
        <v>2781</v>
      </c>
      <c r="H521" s="158" t="s">
        <v>1991</v>
      </c>
      <c r="I521" s="158" t="s">
        <v>2782</v>
      </c>
      <c r="J521" s="93" t="s">
        <v>758</v>
      </c>
      <c r="K521" s="158" t="s">
        <v>2783</v>
      </c>
      <c r="L521" s="158" t="s">
        <v>2784</v>
      </c>
      <c r="M521" s="93" t="s">
        <v>607</v>
      </c>
      <c r="N521" s="93" t="s">
        <v>45</v>
      </c>
      <c r="O521" s="93" t="s">
        <v>964</v>
      </c>
      <c r="P521" s="47" t="s">
        <v>2785</v>
      </c>
      <c r="Q521" s="43" t="s">
        <v>66</v>
      </c>
      <c r="R521" s="158" t="s">
        <v>2786</v>
      </c>
      <c r="S521" s="93" t="s">
        <v>664</v>
      </c>
      <c r="T521" s="64" t="s">
        <v>28</v>
      </c>
      <c r="U521" s="236" t="s">
        <v>28</v>
      </c>
      <c r="V521" s="165" t="s">
        <v>1024</v>
      </c>
      <c r="W521" s="167" t="s">
        <v>614</v>
      </c>
      <c r="X521" s="48"/>
      <c r="Y521" s="165"/>
    </row>
    <row r="522" spans="2:25" ht="62.25" customHeight="1" x14ac:dyDescent="0.2">
      <c r="B522" s="95">
        <v>2</v>
      </c>
      <c r="C522" s="95">
        <v>13</v>
      </c>
      <c r="D522" s="95" t="s">
        <v>2365</v>
      </c>
      <c r="E522" s="119" t="s">
        <v>4299</v>
      </c>
      <c r="F522" s="139" t="s">
        <v>600</v>
      </c>
      <c r="G522" s="93"/>
      <c r="H522" s="158"/>
      <c r="I522" s="158" t="s">
        <v>2382</v>
      </c>
      <c r="J522" s="93" t="s">
        <v>758</v>
      </c>
      <c r="K522" s="158" t="s">
        <v>2787</v>
      </c>
      <c r="L522" s="158"/>
      <c r="M522" s="93"/>
      <c r="N522" s="93" t="s">
        <v>45</v>
      </c>
      <c r="O522" s="93"/>
      <c r="P522" s="47" t="s">
        <v>2788</v>
      </c>
      <c r="Q522" s="43" t="s">
        <v>66</v>
      </c>
      <c r="R522" s="158"/>
      <c r="S522" s="93"/>
      <c r="T522" s="64" t="s">
        <v>28</v>
      </c>
      <c r="U522" s="236"/>
      <c r="V522" s="165"/>
      <c r="W522" s="167"/>
      <c r="X522" s="48"/>
      <c r="Y522" s="165"/>
    </row>
    <row r="523" spans="2:25" ht="61.5" customHeight="1" x14ac:dyDescent="0.2">
      <c r="B523" s="94">
        <v>2</v>
      </c>
      <c r="C523" s="94">
        <v>13</v>
      </c>
      <c r="D523" s="94" t="s">
        <v>2365</v>
      </c>
      <c r="E523" s="118" t="s">
        <v>4299</v>
      </c>
      <c r="F523" s="139" t="s">
        <v>600</v>
      </c>
      <c r="G523" s="93" t="s">
        <v>2789</v>
      </c>
      <c r="H523" s="158" t="s">
        <v>1991</v>
      </c>
      <c r="I523" s="158" t="s">
        <v>2790</v>
      </c>
      <c r="J523" s="93" t="s">
        <v>758</v>
      </c>
      <c r="K523" s="158" t="s">
        <v>2791</v>
      </c>
      <c r="L523" s="158" t="s">
        <v>2792</v>
      </c>
      <c r="M523" s="93" t="s">
        <v>607</v>
      </c>
      <c r="N523" s="93" t="s">
        <v>45</v>
      </c>
      <c r="O523" s="93" t="s">
        <v>608</v>
      </c>
      <c r="P523" s="47" t="s">
        <v>2793</v>
      </c>
      <c r="Q523" s="43" t="s">
        <v>2794</v>
      </c>
      <c r="R523" s="158" t="s">
        <v>2795</v>
      </c>
      <c r="S523" s="93" t="s">
        <v>664</v>
      </c>
      <c r="T523" s="64" t="s">
        <v>28</v>
      </c>
      <c r="U523" s="236" t="s">
        <v>28</v>
      </c>
      <c r="V523" s="165" t="s">
        <v>1024</v>
      </c>
      <c r="W523" s="167" t="s">
        <v>614</v>
      </c>
      <c r="X523" s="165" t="s">
        <v>2796</v>
      </c>
      <c r="Y523" s="165" t="s">
        <v>2797</v>
      </c>
    </row>
    <row r="524" spans="2:25" ht="61.5" customHeight="1" x14ac:dyDescent="0.2">
      <c r="B524" s="95">
        <v>2</v>
      </c>
      <c r="C524" s="95">
        <v>13</v>
      </c>
      <c r="D524" s="95" t="s">
        <v>2365</v>
      </c>
      <c r="E524" s="119" t="s">
        <v>4299</v>
      </c>
      <c r="F524" s="139" t="s">
        <v>600</v>
      </c>
      <c r="G524" s="93"/>
      <c r="H524" s="158"/>
      <c r="I524" s="158" t="s">
        <v>2382</v>
      </c>
      <c r="J524" s="93" t="s">
        <v>758</v>
      </c>
      <c r="K524" s="158" t="s">
        <v>2791</v>
      </c>
      <c r="L524" s="158"/>
      <c r="M524" s="93"/>
      <c r="N524" s="93" t="s">
        <v>45</v>
      </c>
      <c r="O524" s="93"/>
      <c r="P524" s="47" t="s">
        <v>2798</v>
      </c>
      <c r="Q524" s="43" t="s">
        <v>2794</v>
      </c>
      <c r="R524" s="158"/>
      <c r="S524" s="93"/>
      <c r="T524" s="64" t="s">
        <v>28</v>
      </c>
      <c r="U524" s="236"/>
      <c r="V524" s="165"/>
      <c r="W524" s="167"/>
      <c r="X524" s="165"/>
      <c r="Y524" s="165"/>
    </row>
    <row r="525" spans="2:25" ht="67.5" customHeight="1" x14ac:dyDescent="0.2">
      <c r="B525" s="94">
        <v>2</v>
      </c>
      <c r="C525" s="94">
        <v>13</v>
      </c>
      <c r="D525" s="94" t="s">
        <v>2365</v>
      </c>
      <c r="E525" s="118" t="s">
        <v>4299</v>
      </c>
      <c r="F525" s="139" t="s">
        <v>600</v>
      </c>
      <c r="G525" s="93" t="s">
        <v>2799</v>
      </c>
      <c r="H525" s="158" t="s">
        <v>1991</v>
      </c>
      <c r="I525" s="158" t="s">
        <v>2800</v>
      </c>
      <c r="J525" s="93" t="s">
        <v>758</v>
      </c>
      <c r="K525" s="158" t="s">
        <v>2801</v>
      </c>
      <c r="L525" s="158" t="s">
        <v>2802</v>
      </c>
      <c r="M525" s="93" t="s">
        <v>607</v>
      </c>
      <c r="N525" s="93" t="s">
        <v>45</v>
      </c>
      <c r="O525" s="93" t="s">
        <v>608</v>
      </c>
      <c r="P525" s="47" t="s">
        <v>2803</v>
      </c>
      <c r="Q525" s="43" t="s">
        <v>359</v>
      </c>
      <c r="R525" s="158" t="s">
        <v>2804</v>
      </c>
      <c r="S525" s="93" t="s">
        <v>664</v>
      </c>
      <c r="T525" s="73">
        <v>50620</v>
      </c>
      <c r="U525" s="235">
        <f>+T525-T526</f>
        <v>0</v>
      </c>
      <c r="V525" s="165" t="s">
        <v>2805</v>
      </c>
      <c r="W525" s="167" t="s">
        <v>614</v>
      </c>
      <c r="X525" s="165" t="s">
        <v>2806</v>
      </c>
      <c r="Y525" s="165" t="s">
        <v>2807</v>
      </c>
    </row>
    <row r="526" spans="2:25" ht="71.25" customHeight="1" x14ac:dyDescent="0.2">
      <c r="B526" s="95">
        <v>2</v>
      </c>
      <c r="C526" s="95">
        <v>13</v>
      </c>
      <c r="D526" s="95" t="s">
        <v>2365</v>
      </c>
      <c r="E526" s="119" t="s">
        <v>4299</v>
      </c>
      <c r="F526" s="139" t="s">
        <v>600</v>
      </c>
      <c r="G526" s="93"/>
      <c r="H526" s="158"/>
      <c r="I526" s="158" t="s">
        <v>2382</v>
      </c>
      <c r="J526" s="93" t="s">
        <v>758</v>
      </c>
      <c r="K526" s="158" t="s">
        <v>2808</v>
      </c>
      <c r="L526" s="158"/>
      <c r="M526" s="93"/>
      <c r="N526" s="93" t="s">
        <v>45</v>
      </c>
      <c r="O526" s="93"/>
      <c r="P526" s="47" t="s">
        <v>2809</v>
      </c>
      <c r="Q526" s="43" t="s">
        <v>359</v>
      </c>
      <c r="R526" s="158"/>
      <c r="S526" s="93"/>
      <c r="T526" s="73">
        <v>50620</v>
      </c>
      <c r="U526" s="235"/>
      <c r="V526" s="165"/>
      <c r="W526" s="167"/>
      <c r="X526" s="165"/>
      <c r="Y526" s="165"/>
    </row>
    <row r="527" spans="2:25" ht="57" customHeight="1" x14ac:dyDescent="0.2">
      <c r="B527" s="94">
        <v>2</v>
      </c>
      <c r="C527" s="94">
        <v>13</v>
      </c>
      <c r="D527" s="94" t="s">
        <v>2365</v>
      </c>
      <c r="E527" s="118" t="s">
        <v>4299</v>
      </c>
      <c r="F527" s="139" t="s">
        <v>600</v>
      </c>
      <c r="G527" s="93" t="s">
        <v>2810</v>
      </c>
      <c r="H527" s="158" t="s">
        <v>1991</v>
      </c>
      <c r="I527" s="158" t="s">
        <v>2811</v>
      </c>
      <c r="J527" s="93" t="s">
        <v>2812</v>
      </c>
      <c r="K527" s="158" t="s">
        <v>2813</v>
      </c>
      <c r="L527" s="158" t="s">
        <v>2814</v>
      </c>
      <c r="M527" s="93" t="s">
        <v>607</v>
      </c>
      <c r="N527" s="93" t="s">
        <v>45</v>
      </c>
      <c r="O527" s="93" t="s">
        <v>608</v>
      </c>
      <c r="P527" s="47" t="s">
        <v>2815</v>
      </c>
      <c r="Q527" s="43" t="s">
        <v>2816</v>
      </c>
      <c r="R527" s="158" t="s">
        <v>2817</v>
      </c>
      <c r="S527" s="93" t="s">
        <v>664</v>
      </c>
      <c r="T527" s="64">
        <v>37</v>
      </c>
      <c r="U527" s="235">
        <f>+T527/T528</f>
        <v>1</v>
      </c>
      <c r="V527" s="165" t="s">
        <v>2818</v>
      </c>
      <c r="W527" s="167" t="s">
        <v>614</v>
      </c>
      <c r="X527" s="165" t="s">
        <v>2819</v>
      </c>
      <c r="Y527" s="165" t="s">
        <v>2820</v>
      </c>
    </row>
    <row r="528" spans="2:25" ht="57" customHeight="1" x14ac:dyDescent="0.2">
      <c r="B528" s="95">
        <v>2</v>
      </c>
      <c r="C528" s="95">
        <v>13</v>
      </c>
      <c r="D528" s="95" t="s">
        <v>2365</v>
      </c>
      <c r="E528" s="119" t="s">
        <v>4299</v>
      </c>
      <c r="F528" s="139" t="s">
        <v>600</v>
      </c>
      <c r="G528" s="93"/>
      <c r="H528" s="158"/>
      <c r="I528" s="158" t="s">
        <v>2382</v>
      </c>
      <c r="J528" s="93" t="s">
        <v>2812</v>
      </c>
      <c r="K528" s="158" t="s">
        <v>2813</v>
      </c>
      <c r="L528" s="158"/>
      <c r="M528" s="93"/>
      <c r="N528" s="93" t="s">
        <v>45</v>
      </c>
      <c r="O528" s="93"/>
      <c r="P528" s="47" t="s">
        <v>2821</v>
      </c>
      <c r="Q528" s="43" t="s">
        <v>2816</v>
      </c>
      <c r="R528" s="158"/>
      <c r="S528" s="93"/>
      <c r="T528" s="64">
        <v>37</v>
      </c>
      <c r="U528" s="235"/>
      <c r="V528" s="165"/>
      <c r="W528" s="167"/>
      <c r="X528" s="165"/>
      <c r="Y528" s="165"/>
    </row>
    <row r="529" spans="2:25" ht="57.75" customHeight="1" x14ac:dyDescent="0.2">
      <c r="B529" s="94">
        <v>2</v>
      </c>
      <c r="C529" s="94">
        <v>13</v>
      </c>
      <c r="D529" s="94" t="s">
        <v>2365</v>
      </c>
      <c r="E529" s="118" t="s">
        <v>4299</v>
      </c>
      <c r="F529" s="139" t="s">
        <v>600</v>
      </c>
      <c r="G529" s="93"/>
      <c r="H529" s="158" t="s">
        <v>1991</v>
      </c>
      <c r="I529" s="158" t="s">
        <v>2822</v>
      </c>
      <c r="J529" s="93" t="s">
        <v>2812</v>
      </c>
      <c r="K529" s="158" t="s">
        <v>2823</v>
      </c>
      <c r="L529" s="158" t="s">
        <v>2824</v>
      </c>
      <c r="M529" s="93" t="s">
        <v>607</v>
      </c>
      <c r="N529" s="93" t="s">
        <v>45</v>
      </c>
      <c r="O529" s="93" t="s">
        <v>608</v>
      </c>
      <c r="P529" s="47" t="s">
        <v>2825</v>
      </c>
      <c r="Q529" s="43" t="s">
        <v>2816</v>
      </c>
      <c r="R529" s="158" t="s">
        <v>2826</v>
      </c>
      <c r="S529" s="93" t="s">
        <v>664</v>
      </c>
      <c r="T529" s="64">
        <v>16</v>
      </c>
      <c r="U529" s="235">
        <f>+T529/T530</f>
        <v>0.88888888888888884</v>
      </c>
      <c r="V529" s="165" t="s">
        <v>2827</v>
      </c>
      <c r="W529" s="167" t="s">
        <v>614</v>
      </c>
      <c r="X529" s="165" t="s">
        <v>2828</v>
      </c>
      <c r="Y529" s="165" t="s">
        <v>2829</v>
      </c>
    </row>
    <row r="530" spans="2:25" ht="57.75" customHeight="1" x14ac:dyDescent="0.2">
      <c r="B530" s="95">
        <v>2</v>
      </c>
      <c r="C530" s="95">
        <v>13</v>
      </c>
      <c r="D530" s="95" t="s">
        <v>2365</v>
      </c>
      <c r="E530" s="119" t="s">
        <v>4299</v>
      </c>
      <c r="F530" s="139" t="s">
        <v>600</v>
      </c>
      <c r="G530" s="93"/>
      <c r="H530" s="158"/>
      <c r="I530" s="158" t="s">
        <v>2382</v>
      </c>
      <c r="J530" s="93" t="s">
        <v>2812</v>
      </c>
      <c r="K530" s="158" t="s">
        <v>2823</v>
      </c>
      <c r="L530" s="158"/>
      <c r="M530" s="93"/>
      <c r="N530" s="93" t="s">
        <v>45</v>
      </c>
      <c r="O530" s="93"/>
      <c r="P530" s="47" t="s">
        <v>2821</v>
      </c>
      <c r="Q530" s="43" t="s">
        <v>2816</v>
      </c>
      <c r="R530" s="158"/>
      <c r="S530" s="93"/>
      <c r="T530" s="64">
        <v>18</v>
      </c>
      <c r="U530" s="235"/>
      <c r="V530" s="165"/>
      <c r="W530" s="167"/>
      <c r="X530" s="165"/>
      <c r="Y530" s="165"/>
    </row>
    <row r="531" spans="2:25" ht="82.5" customHeight="1" x14ac:dyDescent="0.2">
      <c r="B531" s="94">
        <v>2</v>
      </c>
      <c r="C531" s="94">
        <v>13</v>
      </c>
      <c r="D531" s="94" t="s">
        <v>2365</v>
      </c>
      <c r="E531" s="118" t="s">
        <v>4299</v>
      </c>
      <c r="F531" s="139" t="s">
        <v>600</v>
      </c>
      <c r="G531" s="93" t="s">
        <v>2830</v>
      </c>
      <c r="H531" s="158" t="s">
        <v>1991</v>
      </c>
      <c r="I531" s="158" t="s">
        <v>2831</v>
      </c>
      <c r="J531" s="93" t="s">
        <v>758</v>
      </c>
      <c r="K531" s="158" t="s">
        <v>2832</v>
      </c>
      <c r="L531" s="158" t="s">
        <v>2833</v>
      </c>
      <c r="M531" s="93" t="s">
        <v>607</v>
      </c>
      <c r="N531" s="93" t="s">
        <v>45</v>
      </c>
      <c r="O531" s="93" t="s">
        <v>608</v>
      </c>
      <c r="P531" s="47" t="s">
        <v>2834</v>
      </c>
      <c r="Q531" s="43" t="s">
        <v>2835</v>
      </c>
      <c r="R531" s="158" t="s">
        <v>2836</v>
      </c>
      <c r="S531" s="93" t="s">
        <v>664</v>
      </c>
      <c r="T531" s="64">
        <v>374</v>
      </c>
      <c r="U531" s="235">
        <f>+T531/T532</f>
        <v>1</v>
      </c>
      <c r="V531" s="165" t="s">
        <v>2837</v>
      </c>
      <c r="W531" s="167" t="s">
        <v>614</v>
      </c>
      <c r="X531" s="165" t="s">
        <v>2838</v>
      </c>
      <c r="Y531" s="165" t="s">
        <v>2839</v>
      </c>
    </row>
    <row r="532" spans="2:25" ht="82.5" customHeight="1" x14ac:dyDescent="0.2">
      <c r="B532" s="95">
        <v>2</v>
      </c>
      <c r="C532" s="95">
        <v>13</v>
      </c>
      <c r="D532" s="95" t="s">
        <v>2365</v>
      </c>
      <c r="E532" s="119" t="s">
        <v>4299</v>
      </c>
      <c r="F532" s="139" t="s">
        <v>600</v>
      </c>
      <c r="G532" s="93"/>
      <c r="H532" s="158"/>
      <c r="I532" s="158" t="s">
        <v>2382</v>
      </c>
      <c r="J532" s="93" t="s">
        <v>758</v>
      </c>
      <c r="K532" s="158" t="s">
        <v>2832</v>
      </c>
      <c r="L532" s="158"/>
      <c r="M532" s="93"/>
      <c r="N532" s="93" t="s">
        <v>45</v>
      </c>
      <c r="O532" s="93"/>
      <c r="P532" s="47" t="s">
        <v>2840</v>
      </c>
      <c r="Q532" s="43" t="s">
        <v>2835</v>
      </c>
      <c r="R532" s="158"/>
      <c r="S532" s="93"/>
      <c r="T532" s="64">
        <v>374</v>
      </c>
      <c r="U532" s="235"/>
      <c r="V532" s="165"/>
      <c r="W532" s="167"/>
      <c r="X532" s="165"/>
      <c r="Y532" s="165"/>
    </row>
    <row r="533" spans="2:25" ht="49.5" x14ac:dyDescent="0.2">
      <c r="B533" s="94">
        <v>2</v>
      </c>
      <c r="C533" s="94">
        <v>13</v>
      </c>
      <c r="D533" s="94" t="s">
        <v>324</v>
      </c>
      <c r="E533" s="118" t="s">
        <v>4300</v>
      </c>
      <c r="F533" s="121" t="s">
        <v>600</v>
      </c>
      <c r="G533" s="118"/>
      <c r="H533" s="63" t="s">
        <v>1991</v>
      </c>
      <c r="I533" s="159"/>
      <c r="J533" s="87"/>
      <c r="K533" s="130" t="s">
        <v>4366</v>
      </c>
      <c r="L533" s="128" t="s">
        <v>326</v>
      </c>
      <c r="M533" s="87" t="s">
        <v>4429</v>
      </c>
      <c r="N533" s="107" t="s">
        <v>45</v>
      </c>
      <c r="O533" s="147" t="s">
        <v>608</v>
      </c>
      <c r="P533" s="8" t="s">
        <v>328</v>
      </c>
      <c r="Q533" s="11" t="s">
        <v>115</v>
      </c>
      <c r="R533" s="128" t="s">
        <v>327</v>
      </c>
      <c r="S533" s="145" t="s">
        <v>4423</v>
      </c>
      <c r="T533" s="28">
        <v>23199</v>
      </c>
      <c r="U533" s="233">
        <f>T533/T534</f>
        <v>0.53942381472783496</v>
      </c>
      <c r="V533" s="173" t="s">
        <v>325</v>
      </c>
      <c r="W533" s="175" t="s">
        <v>614</v>
      </c>
      <c r="X533" s="48"/>
      <c r="Y533" s="49"/>
    </row>
    <row r="534" spans="2:25" ht="66" x14ac:dyDescent="0.2">
      <c r="B534" s="95">
        <v>2</v>
      </c>
      <c r="C534" s="95">
        <v>13</v>
      </c>
      <c r="D534" s="95" t="s">
        <v>324</v>
      </c>
      <c r="E534" s="119" t="s">
        <v>4300</v>
      </c>
      <c r="F534" s="122"/>
      <c r="G534" s="119"/>
      <c r="H534" s="61" t="s">
        <v>3328</v>
      </c>
      <c r="I534" s="160"/>
      <c r="J534" s="89"/>
      <c r="K534" s="131"/>
      <c r="L534" s="129"/>
      <c r="M534" s="89"/>
      <c r="N534" s="109"/>
      <c r="O534" s="148"/>
      <c r="P534" s="8" t="s">
        <v>329</v>
      </c>
      <c r="Q534" s="11" t="s">
        <v>115</v>
      </c>
      <c r="R534" s="129"/>
      <c r="S534" s="146"/>
      <c r="T534" s="28">
        <v>43007</v>
      </c>
      <c r="U534" s="234"/>
      <c r="V534" s="174" t="s">
        <v>325</v>
      </c>
      <c r="W534" s="176" t="s">
        <v>614</v>
      </c>
      <c r="X534" s="48"/>
      <c r="Y534" s="49"/>
    </row>
    <row r="535" spans="2:25" ht="66" x14ac:dyDescent="0.2">
      <c r="B535" s="94">
        <v>2</v>
      </c>
      <c r="C535" s="94">
        <v>13</v>
      </c>
      <c r="D535" s="94" t="s">
        <v>324</v>
      </c>
      <c r="E535" s="118" t="s">
        <v>4300</v>
      </c>
      <c r="F535" s="121" t="s">
        <v>600</v>
      </c>
      <c r="G535" s="118"/>
      <c r="H535" s="61" t="s">
        <v>3328</v>
      </c>
      <c r="I535" s="87"/>
      <c r="J535" s="87"/>
      <c r="K535" s="130" t="s">
        <v>4367</v>
      </c>
      <c r="L535" s="128" t="s">
        <v>331</v>
      </c>
      <c r="M535" s="87" t="s">
        <v>4429</v>
      </c>
      <c r="N535" s="107" t="s">
        <v>45</v>
      </c>
      <c r="O535" s="147" t="s">
        <v>608</v>
      </c>
      <c r="P535" s="8" t="s">
        <v>333</v>
      </c>
      <c r="Q535" s="11" t="s">
        <v>115</v>
      </c>
      <c r="R535" s="128" t="s">
        <v>332</v>
      </c>
      <c r="S535" s="145" t="s">
        <v>7</v>
      </c>
      <c r="T535" s="28">
        <v>180000</v>
      </c>
      <c r="U535" s="229">
        <f>(T535/T536)</f>
        <v>0.62432364937983853</v>
      </c>
      <c r="V535" s="173" t="s">
        <v>330</v>
      </c>
      <c r="W535" s="175" t="s">
        <v>614</v>
      </c>
      <c r="X535" s="48"/>
      <c r="Y535" s="49"/>
    </row>
    <row r="536" spans="2:25" ht="66" x14ac:dyDescent="0.2">
      <c r="B536" s="95">
        <v>2</v>
      </c>
      <c r="C536" s="95">
        <v>13</v>
      </c>
      <c r="D536" s="95" t="s">
        <v>324</v>
      </c>
      <c r="E536" s="119" t="s">
        <v>4300</v>
      </c>
      <c r="F536" s="122" t="s">
        <v>600</v>
      </c>
      <c r="G536" s="119"/>
      <c r="H536" s="61" t="s">
        <v>3328</v>
      </c>
      <c r="I536" s="89"/>
      <c r="J536" s="89"/>
      <c r="K536" s="131"/>
      <c r="L536" s="129"/>
      <c r="M536" s="89"/>
      <c r="N536" s="109"/>
      <c r="O536" s="148"/>
      <c r="P536" s="8" t="s">
        <v>334</v>
      </c>
      <c r="Q536" s="11" t="s">
        <v>115</v>
      </c>
      <c r="R536" s="129"/>
      <c r="S536" s="146"/>
      <c r="T536" s="28">
        <v>288312</v>
      </c>
      <c r="U536" s="230"/>
      <c r="V536" s="174" t="s">
        <v>330</v>
      </c>
      <c r="W536" s="176" t="s">
        <v>614</v>
      </c>
      <c r="X536" s="48"/>
      <c r="Y536" s="49"/>
    </row>
    <row r="537" spans="2:25" ht="66" customHeight="1" x14ac:dyDescent="0.2">
      <c r="B537" s="94">
        <v>2</v>
      </c>
      <c r="C537" s="94">
        <v>13</v>
      </c>
      <c r="D537" s="94" t="s">
        <v>342</v>
      </c>
      <c r="E537" s="118" t="s">
        <v>4300</v>
      </c>
      <c r="F537" s="121" t="s">
        <v>600</v>
      </c>
      <c r="G537" s="118"/>
      <c r="H537" s="63" t="s">
        <v>1991</v>
      </c>
      <c r="I537" s="159"/>
      <c r="J537" s="87"/>
      <c r="K537" s="130" t="s">
        <v>4369</v>
      </c>
      <c r="L537" s="128" t="s">
        <v>345</v>
      </c>
      <c r="M537" s="87" t="s">
        <v>4429</v>
      </c>
      <c r="N537" s="107" t="s">
        <v>66</v>
      </c>
      <c r="O537" s="147" t="s">
        <v>964</v>
      </c>
      <c r="P537" s="8" t="s">
        <v>347</v>
      </c>
      <c r="Q537" s="11" t="s">
        <v>66</v>
      </c>
      <c r="R537" s="128" t="s">
        <v>346</v>
      </c>
      <c r="S537" s="145" t="s">
        <v>4423</v>
      </c>
      <c r="T537" s="30" t="s">
        <v>28</v>
      </c>
      <c r="U537" s="219" t="s">
        <v>28</v>
      </c>
      <c r="V537" s="173" t="s">
        <v>344</v>
      </c>
      <c r="W537" s="175" t="s">
        <v>614</v>
      </c>
      <c r="X537" s="48"/>
      <c r="Y537" s="49"/>
    </row>
    <row r="538" spans="2:25" ht="49.5" x14ac:dyDescent="0.2">
      <c r="B538" s="95">
        <v>2</v>
      </c>
      <c r="C538" s="95">
        <v>13</v>
      </c>
      <c r="D538" s="95" t="s">
        <v>342</v>
      </c>
      <c r="E538" s="119" t="s">
        <v>4300</v>
      </c>
      <c r="F538" s="122" t="s">
        <v>600</v>
      </c>
      <c r="G538" s="119"/>
      <c r="H538" s="63" t="s">
        <v>1991</v>
      </c>
      <c r="I538" s="160"/>
      <c r="J538" s="89"/>
      <c r="K538" s="131"/>
      <c r="L538" s="129"/>
      <c r="M538" s="89"/>
      <c r="N538" s="109"/>
      <c r="O538" s="148"/>
      <c r="P538" s="8" t="s">
        <v>348</v>
      </c>
      <c r="Q538" s="11" t="s">
        <v>115</v>
      </c>
      <c r="R538" s="129"/>
      <c r="S538" s="146"/>
      <c r="T538" s="28">
        <v>203200</v>
      </c>
      <c r="U538" s="220"/>
      <c r="V538" s="174" t="s">
        <v>344</v>
      </c>
      <c r="W538" s="176" t="s">
        <v>614</v>
      </c>
      <c r="X538" s="48"/>
      <c r="Y538" s="49"/>
    </row>
    <row r="539" spans="2:25" ht="49.5" x14ac:dyDescent="0.2">
      <c r="B539" s="94">
        <v>2</v>
      </c>
      <c r="C539" s="94">
        <v>13</v>
      </c>
      <c r="D539" s="94" t="s">
        <v>349</v>
      </c>
      <c r="E539" s="118" t="s">
        <v>4300</v>
      </c>
      <c r="F539" s="121" t="s">
        <v>600</v>
      </c>
      <c r="G539" s="118"/>
      <c r="H539" s="63" t="s">
        <v>1991</v>
      </c>
      <c r="I539" s="159"/>
      <c r="J539" s="87"/>
      <c r="K539" s="130" t="s">
        <v>4370</v>
      </c>
      <c r="L539" s="128" t="s">
        <v>350</v>
      </c>
      <c r="M539" s="87" t="s">
        <v>4429</v>
      </c>
      <c r="N539" s="107" t="s">
        <v>45</v>
      </c>
      <c r="O539" s="147" t="s">
        <v>1994</v>
      </c>
      <c r="P539" s="16" t="s">
        <v>352</v>
      </c>
      <c r="Q539" s="11" t="s">
        <v>163</v>
      </c>
      <c r="R539" s="128" t="s">
        <v>351</v>
      </c>
      <c r="S539" s="145" t="s">
        <v>664</v>
      </c>
      <c r="T539" s="34" t="s">
        <v>28</v>
      </c>
      <c r="U539" s="229" t="s">
        <v>28</v>
      </c>
      <c r="V539" s="173" t="s">
        <v>8</v>
      </c>
      <c r="W539" s="175" t="s">
        <v>614</v>
      </c>
      <c r="X539" s="48"/>
      <c r="Y539" s="49"/>
    </row>
    <row r="540" spans="2:25" ht="49.5" x14ac:dyDescent="0.2">
      <c r="B540" s="95">
        <v>2</v>
      </c>
      <c r="C540" s="95">
        <v>13</v>
      </c>
      <c r="D540" s="95" t="s">
        <v>349</v>
      </c>
      <c r="E540" s="119" t="s">
        <v>4300</v>
      </c>
      <c r="F540" s="122" t="s">
        <v>600</v>
      </c>
      <c r="G540" s="119"/>
      <c r="H540" s="63" t="s">
        <v>1991</v>
      </c>
      <c r="I540" s="160"/>
      <c r="J540" s="89"/>
      <c r="K540" s="131"/>
      <c r="L540" s="129"/>
      <c r="M540" s="89"/>
      <c r="N540" s="109"/>
      <c r="O540" s="148"/>
      <c r="P540" s="16" t="s">
        <v>353</v>
      </c>
      <c r="Q540" s="11" t="s">
        <v>163</v>
      </c>
      <c r="R540" s="129"/>
      <c r="S540" s="146"/>
      <c r="T540" s="33" t="s">
        <v>28</v>
      </c>
      <c r="U540" s="230"/>
      <c r="V540" s="174" t="s">
        <v>8</v>
      </c>
      <c r="W540" s="176" t="s">
        <v>614</v>
      </c>
      <c r="X540" s="48"/>
      <c r="Y540" s="49"/>
    </row>
    <row r="541" spans="2:25" ht="66" customHeight="1" x14ac:dyDescent="0.2">
      <c r="B541" s="94">
        <v>2</v>
      </c>
      <c r="C541" s="94">
        <v>13</v>
      </c>
      <c r="D541" s="94" t="s">
        <v>349</v>
      </c>
      <c r="E541" s="118" t="s">
        <v>4300</v>
      </c>
      <c r="F541" s="121" t="s">
        <v>600</v>
      </c>
      <c r="G541" s="118"/>
      <c r="H541" s="63" t="s">
        <v>1991</v>
      </c>
      <c r="I541" s="87"/>
      <c r="J541" s="87"/>
      <c r="K541" s="130" t="s">
        <v>4371</v>
      </c>
      <c r="L541" s="128" t="s">
        <v>355</v>
      </c>
      <c r="M541" s="87" t="s">
        <v>607</v>
      </c>
      <c r="N541" s="107" t="s">
        <v>66</v>
      </c>
      <c r="O541" s="147" t="s">
        <v>964</v>
      </c>
      <c r="P541" s="8" t="s">
        <v>357</v>
      </c>
      <c r="Q541" s="11" t="s">
        <v>66</v>
      </c>
      <c r="R541" s="128" t="s">
        <v>356</v>
      </c>
      <c r="S541" s="145" t="s">
        <v>4423</v>
      </c>
      <c r="T541" s="30">
        <v>86432727.800000012</v>
      </c>
      <c r="U541" s="219">
        <f>T541/(T542)</f>
        <v>1707.4817819043858</v>
      </c>
      <c r="V541" s="173" t="s">
        <v>354</v>
      </c>
      <c r="W541" s="175" t="s">
        <v>637</v>
      </c>
      <c r="X541" s="48"/>
      <c r="Y541" s="49"/>
    </row>
    <row r="542" spans="2:25" ht="49.5" x14ac:dyDescent="0.2">
      <c r="B542" s="95">
        <v>2</v>
      </c>
      <c r="C542" s="95">
        <v>13</v>
      </c>
      <c r="D542" s="95" t="s">
        <v>349</v>
      </c>
      <c r="E542" s="119" t="s">
        <v>4300</v>
      </c>
      <c r="F542" s="122" t="s">
        <v>600</v>
      </c>
      <c r="G542" s="119"/>
      <c r="H542" s="63" t="s">
        <v>1991</v>
      </c>
      <c r="I542" s="89"/>
      <c r="J542" s="89"/>
      <c r="K542" s="131"/>
      <c r="L542" s="129"/>
      <c r="M542" s="89"/>
      <c r="N542" s="109"/>
      <c r="O542" s="148"/>
      <c r="P542" s="8" t="s">
        <v>358</v>
      </c>
      <c r="Q542" s="11" t="s">
        <v>359</v>
      </c>
      <c r="R542" s="129"/>
      <c r="S542" s="146"/>
      <c r="T542" s="28">
        <v>50620</v>
      </c>
      <c r="U542" s="220"/>
      <c r="V542" s="174" t="s">
        <v>354</v>
      </c>
      <c r="W542" s="176" t="s">
        <v>637</v>
      </c>
      <c r="X542" s="48"/>
      <c r="Y542" s="49"/>
    </row>
    <row r="543" spans="2:25" ht="66" customHeight="1" x14ac:dyDescent="0.2">
      <c r="B543" s="94">
        <v>2</v>
      </c>
      <c r="C543" s="94">
        <v>13</v>
      </c>
      <c r="D543" s="94" t="s">
        <v>349</v>
      </c>
      <c r="E543" s="118" t="s">
        <v>4300</v>
      </c>
      <c r="F543" s="121" t="s">
        <v>600</v>
      </c>
      <c r="G543" s="118"/>
      <c r="H543" s="63" t="s">
        <v>1991</v>
      </c>
      <c r="I543" s="87"/>
      <c r="J543" s="87"/>
      <c r="K543" s="130" t="s">
        <v>4372</v>
      </c>
      <c r="L543" s="128" t="s">
        <v>361</v>
      </c>
      <c r="M543" s="87" t="s">
        <v>607</v>
      </c>
      <c r="N543" s="107" t="s">
        <v>66</v>
      </c>
      <c r="O543" s="147" t="s">
        <v>964</v>
      </c>
      <c r="P543" s="8" t="s">
        <v>363</v>
      </c>
      <c r="Q543" s="11" t="s">
        <v>66</v>
      </c>
      <c r="R543" s="128" t="s">
        <v>362</v>
      </c>
      <c r="S543" s="145" t="s">
        <v>4423</v>
      </c>
      <c r="T543" s="30">
        <v>2613163.58</v>
      </c>
      <c r="U543" s="219">
        <f>T543/(T544)</f>
        <v>51.623144606874753</v>
      </c>
      <c r="V543" s="173" t="s">
        <v>360</v>
      </c>
      <c r="W543" s="175" t="s">
        <v>637</v>
      </c>
      <c r="X543" s="48"/>
      <c r="Y543" s="49"/>
    </row>
    <row r="544" spans="2:25" ht="49.5" x14ac:dyDescent="0.2">
      <c r="B544" s="95">
        <v>2</v>
      </c>
      <c r="C544" s="95">
        <v>13</v>
      </c>
      <c r="D544" s="95" t="s">
        <v>349</v>
      </c>
      <c r="E544" s="119" t="s">
        <v>4300</v>
      </c>
      <c r="F544" s="122" t="s">
        <v>600</v>
      </c>
      <c r="G544" s="119"/>
      <c r="H544" s="63" t="s">
        <v>1991</v>
      </c>
      <c r="I544" s="89"/>
      <c r="J544" s="89"/>
      <c r="K544" s="131"/>
      <c r="L544" s="129"/>
      <c r="M544" s="89"/>
      <c r="N544" s="109"/>
      <c r="O544" s="148"/>
      <c r="P544" s="8" t="s">
        <v>358</v>
      </c>
      <c r="Q544" s="11" t="s">
        <v>359</v>
      </c>
      <c r="R544" s="129"/>
      <c r="S544" s="146"/>
      <c r="T544" s="28">
        <v>50620</v>
      </c>
      <c r="U544" s="220"/>
      <c r="V544" s="174" t="s">
        <v>360</v>
      </c>
      <c r="W544" s="176" t="s">
        <v>637</v>
      </c>
      <c r="X544" s="48"/>
      <c r="Y544" s="49"/>
    </row>
    <row r="545" spans="2:25" ht="51.75" customHeight="1" x14ac:dyDescent="0.2">
      <c r="B545" s="94">
        <v>2</v>
      </c>
      <c r="C545" s="94">
        <v>13</v>
      </c>
      <c r="D545" s="94" t="s">
        <v>364</v>
      </c>
      <c r="E545" s="118" t="s">
        <v>4300</v>
      </c>
      <c r="F545" s="121" t="s">
        <v>600</v>
      </c>
      <c r="G545" s="118"/>
      <c r="H545" s="63" t="s">
        <v>1991</v>
      </c>
      <c r="I545" s="87"/>
      <c r="J545" s="87"/>
      <c r="K545" s="130" t="s">
        <v>4373</v>
      </c>
      <c r="L545" s="128" t="s">
        <v>365</v>
      </c>
      <c r="M545" s="87" t="s">
        <v>607</v>
      </c>
      <c r="N545" s="107" t="s">
        <v>45</v>
      </c>
      <c r="O545" s="147" t="s">
        <v>608</v>
      </c>
      <c r="P545" s="8" t="s">
        <v>367</v>
      </c>
      <c r="Q545" s="11" t="s">
        <v>359</v>
      </c>
      <c r="R545" s="128" t="s">
        <v>366</v>
      </c>
      <c r="S545" s="145" t="s">
        <v>4423</v>
      </c>
      <c r="T545" s="28">
        <v>11391.75</v>
      </c>
      <c r="U545" s="233">
        <f>T545/T546</f>
        <v>0.22504444883445279</v>
      </c>
      <c r="V545" s="173" t="s">
        <v>8</v>
      </c>
      <c r="W545" s="175" t="s">
        <v>614</v>
      </c>
      <c r="X545" s="48"/>
      <c r="Y545" s="49"/>
    </row>
    <row r="546" spans="2:25" ht="51.75" customHeight="1" x14ac:dyDescent="0.2">
      <c r="B546" s="95">
        <v>2</v>
      </c>
      <c r="C546" s="95">
        <v>13</v>
      </c>
      <c r="D546" s="95" t="s">
        <v>364</v>
      </c>
      <c r="E546" s="119" t="s">
        <v>4300</v>
      </c>
      <c r="F546" s="122" t="s">
        <v>600</v>
      </c>
      <c r="G546" s="119"/>
      <c r="H546" s="63" t="s">
        <v>1991</v>
      </c>
      <c r="I546" s="89"/>
      <c r="J546" s="89"/>
      <c r="K546" s="131"/>
      <c r="L546" s="129"/>
      <c r="M546" s="89"/>
      <c r="N546" s="109"/>
      <c r="O546" s="148"/>
      <c r="P546" s="8" t="s">
        <v>368</v>
      </c>
      <c r="Q546" s="11" t="s">
        <v>359</v>
      </c>
      <c r="R546" s="129"/>
      <c r="S546" s="146"/>
      <c r="T546" s="28">
        <v>50620</v>
      </c>
      <c r="U546" s="234"/>
      <c r="V546" s="174" t="s">
        <v>8</v>
      </c>
      <c r="W546" s="176" t="s">
        <v>614</v>
      </c>
      <c r="X546" s="48"/>
      <c r="Y546" s="49"/>
    </row>
    <row r="547" spans="2:25" ht="51.75" customHeight="1" x14ac:dyDescent="0.2">
      <c r="B547" s="94">
        <v>2</v>
      </c>
      <c r="C547" s="94">
        <v>13</v>
      </c>
      <c r="D547" s="94" t="s">
        <v>364</v>
      </c>
      <c r="E547" s="118" t="s">
        <v>4300</v>
      </c>
      <c r="F547" s="121" t="s">
        <v>600</v>
      </c>
      <c r="G547" s="118"/>
      <c r="H547" s="63" t="s">
        <v>1991</v>
      </c>
      <c r="I547" s="87"/>
      <c r="J547" s="87"/>
      <c r="K547" s="130" t="s">
        <v>4374</v>
      </c>
      <c r="L547" s="128" t="s">
        <v>369</v>
      </c>
      <c r="M547" s="87" t="s">
        <v>607</v>
      </c>
      <c r="N547" s="107" t="s">
        <v>45</v>
      </c>
      <c r="O547" s="147" t="s">
        <v>964</v>
      </c>
      <c r="P547" s="8" t="s">
        <v>371</v>
      </c>
      <c r="Q547" s="11" t="s">
        <v>359</v>
      </c>
      <c r="R547" s="128" t="s">
        <v>370</v>
      </c>
      <c r="S547" s="145" t="s">
        <v>664</v>
      </c>
      <c r="T547" s="28">
        <v>34600</v>
      </c>
      <c r="U547" s="229">
        <f>(T547/T548)</f>
        <v>0.68352429869616749</v>
      </c>
      <c r="V547" s="173" t="s">
        <v>8</v>
      </c>
      <c r="W547" s="175" t="s">
        <v>614</v>
      </c>
      <c r="X547" s="48"/>
      <c r="Y547" s="49"/>
    </row>
    <row r="548" spans="2:25" ht="51.75" customHeight="1" x14ac:dyDescent="0.2">
      <c r="B548" s="95">
        <v>2</v>
      </c>
      <c r="C548" s="95">
        <v>13</v>
      </c>
      <c r="D548" s="95" t="s">
        <v>364</v>
      </c>
      <c r="E548" s="119" t="s">
        <v>4300</v>
      </c>
      <c r="F548" s="122" t="s">
        <v>600</v>
      </c>
      <c r="G548" s="119"/>
      <c r="H548" s="63" t="s">
        <v>1991</v>
      </c>
      <c r="I548" s="89"/>
      <c r="J548" s="89"/>
      <c r="K548" s="131"/>
      <c r="L548" s="129"/>
      <c r="M548" s="89"/>
      <c r="N548" s="109"/>
      <c r="O548" s="148"/>
      <c r="P548" s="8" t="s">
        <v>368</v>
      </c>
      <c r="Q548" s="11" t="s">
        <v>359</v>
      </c>
      <c r="R548" s="129"/>
      <c r="S548" s="146"/>
      <c r="T548" s="28">
        <v>50620</v>
      </c>
      <c r="U548" s="230"/>
      <c r="V548" s="174"/>
      <c r="W548" s="176"/>
      <c r="X548" s="48"/>
      <c r="Y548" s="49"/>
    </row>
    <row r="549" spans="2:25" ht="53.25" customHeight="1" x14ac:dyDescent="0.2">
      <c r="B549" s="94">
        <v>2</v>
      </c>
      <c r="C549" s="94">
        <v>14</v>
      </c>
      <c r="D549" s="94" t="s">
        <v>2841</v>
      </c>
      <c r="E549" s="118" t="s">
        <v>4299</v>
      </c>
      <c r="F549" s="139" t="s">
        <v>600</v>
      </c>
      <c r="G549" s="93" t="s">
        <v>2842</v>
      </c>
      <c r="H549" s="158" t="s">
        <v>716</v>
      </c>
      <c r="I549" s="158" t="s">
        <v>2843</v>
      </c>
      <c r="J549" s="93" t="s">
        <v>758</v>
      </c>
      <c r="K549" s="158" t="s">
        <v>2844</v>
      </c>
      <c r="L549" s="158" t="s">
        <v>2845</v>
      </c>
      <c r="M549" s="93" t="s">
        <v>607</v>
      </c>
      <c r="N549" s="93" t="s">
        <v>45</v>
      </c>
      <c r="O549" s="93" t="s">
        <v>608</v>
      </c>
      <c r="P549" s="47" t="s">
        <v>2846</v>
      </c>
      <c r="Q549" s="43" t="s">
        <v>115</v>
      </c>
      <c r="R549" s="158" t="s">
        <v>2847</v>
      </c>
      <c r="S549" s="93" t="s">
        <v>612</v>
      </c>
      <c r="T549" s="82">
        <v>1115</v>
      </c>
      <c r="U549" s="235">
        <f>+T549/T550</f>
        <v>8.5138550582989081E-3</v>
      </c>
      <c r="V549" s="165" t="s">
        <v>2848</v>
      </c>
      <c r="W549" s="167" t="s">
        <v>614</v>
      </c>
      <c r="X549" s="165" t="s">
        <v>2849</v>
      </c>
      <c r="Y549" s="165" t="s">
        <v>2850</v>
      </c>
    </row>
    <row r="550" spans="2:25" ht="53.25" customHeight="1" x14ac:dyDescent="0.2">
      <c r="B550" s="95">
        <v>2</v>
      </c>
      <c r="C550" s="95">
        <v>14</v>
      </c>
      <c r="D550" s="95" t="s">
        <v>2841</v>
      </c>
      <c r="E550" s="119" t="s">
        <v>4299</v>
      </c>
      <c r="F550" s="139" t="s">
        <v>600</v>
      </c>
      <c r="G550" s="93"/>
      <c r="H550" s="158"/>
      <c r="I550" s="158" t="s">
        <v>2851</v>
      </c>
      <c r="J550" s="93" t="s">
        <v>758</v>
      </c>
      <c r="K550" s="158" t="s">
        <v>2844</v>
      </c>
      <c r="L550" s="158"/>
      <c r="M550" s="93"/>
      <c r="N550" s="93" t="s">
        <v>45</v>
      </c>
      <c r="O550" s="93"/>
      <c r="P550" s="47" t="s">
        <v>2852</v>
      </c>
      <c r="Q550" s="43" t="s">
        <v>115</v>
      </c>
      <c r="R550" s="158"/>
      <c r="S550" s="93"/>
      <c r="T550" s="82">
        <v>130963</v>
      </c>
      <c r="U550" s="235"/>
      <c r="V550" s="165"/>
      <c r="W550" s="167"/>
      <c r="X550" s="165"/>
      <c r="Y550" s="165"/>
    </row>
    <row r="551" spans="2:25" ht="66" customHeight="1" x14ac:dyDescent="0.2">
      <c r="B551" s="94">
        <v>2</v>
      </c>
      <c r="C551" s="94">
        <v>14</v>
      </c>
      <c r="D551" s="94" t="s">
        <v>2841</v>
      </c>
      <c r="E551" s="118" t="s">
        <v>4299</v>
      </c>
      <c r="F551" s="139" t="s">
        <v>600</v>
      </c>
      <c r="G551" s="93" t="s">
        <v>2853</v>
      </c>
      <c r="H551" s="158" t="s">
        <v>716</v>
      </c>
      <c r="I551" s="158" t="s">
        <v>2854</v>
      </c>
      <c r="J551" s="93" t="s">
        <v>758</v>
      </c>
      <c r="K551" s="158" t="s">
        <v>2855</v>
      </c>
      <c r="L551" s="158" t="s">
        <v>2856</v>
      </c>
      <c r="M551" s="93" t="s">
        <v>607</v>
      </c>
      <c r="N551" s="93" t="s">
        <v>45</v>
      </c>
      <c r="O551" s="93" t="s">
        <v>608</v>
      </c>
      <c r="P551" s="47" t="s">
        <v>2857</v>
      </c>
      <c r="Q551" s="43" t="s">
        <v>115</v>
      </c>
      <c r="R551" s="158" t="s">
        <v>2858</v>
      </c>
      <c r="S551" s="93" t="s">
        <v>612</v>
      </c>
      <c r="T551" s="82">
        <v>0</v>
      </c>
      <c r="U551" s="235">
        <v>0</v>
      </c>
      <c r="V551" s="165" t="s">
        <v>2859</v>
      </c>
      <c r="W551" s="167" t="s">
        <v>614</v>
      </c>
      <c r="X551" s="165" t="s">
        <v>2849</v>
      </c>
      <c r="Y551" s="165" t="s">
        <v>2860</v>
      </c>
    </row>
    <row r="552" spans="2:25" ht="66" customHeight="1" x14ac:dyDescent="0.2">
      <c r="B552" s="95">
        <v>2</v>
      </c>
      <c r="C552" s="95">
        <v>14</v>
      </c>
      <c r="D552" s="95" t="s">
        <v>2841</v>
      </c>
      <c r="E552" s="119" t="s">
        <v>4299</v>
      </c>
      <c r="F552" s="139" t="s">
        <v>600</v>
      </c>
      <c r="G552" s="93"/>
      <c r="H552" s="158"/>
      <c r="I552" s="158" t="s">
        <v>2851</v>
      </c>
      <c r="J552" s="93" t="s">
        <v>758</v>
      </c>
      <c r="K552" s="158" t="s">
        <v>2855</v>
      </c>
      <c r="L552" s="158"/>
      <c r="M552" s="93"/>
      <c r="N552" s="93" t="s">
        <v>45</v>
      </c>
      <c r="O552" s="93"/>
      <c r="P552" s="47" t="s">
        <v>2861</v>
      </c>
      <c r="Q552" s="43" t="s">
        <v>115</v>
      </c>
      <c r="R552" s="158"/>
      <c r="S552" s="93"/>
      <c r="T552" s="82">
        <v>0</v>
      </c>
      <c r="U552" s="235"/>
      <c r="V552" s="165"/>
      <c r="W552" s="167"/>
      <c r="X552" s="165"/>
      <c r="Y552" s="165"/>
    </row>
    <row r="553" spans="2:25" ht="57.75" customHeight="1" x14ac:dyDescent="0.2">
      <c r="B553" s="94">
        <v>2</v>
      </c>
      <c r="C553" s="94">
        <v>14</v>
      </c>
      <c r="D553" s="94" t="s">
        <v>2841</v>
      </c>
      <c r="E553" s="118" t="s">
        <v>4299</v>
      </c>
      <c r="F553" s="139" t="s">
        <v>600</v>
      </c>
      <c r="G553" s="93" t="s">
        <v>2862</v>
      </c>
      <c r="H553" s="158" t="s">
        <v>716</v>
      </c>
      <c r="I553" s="158" t="s">
        <v>2863</v>
      </c>
      <c r="J553" s="93" t="s">
        <v>758</v>
      </c>
      <c r="K553" s="158" t="s">
        <v>2864</v>
      </c>
      <c r="L553" s="158" t="s">
        <v>2865</v>
      </c>
      <c r="M553" s="93" t="s">
        <v>607</v>
      </c>
      <c r="N553" s="93" t="s">
        <v>45</v>
      </c>
      <c r="O553" s="93" t="s">
        <v>608</v>
      </c>
      <c r="P553" s="47" t="s">
        <v>2866</v>
      </c>
      <c r="Q553" s="43" t="s">
        <v>115</v>
      </c>
      <c r="R553" s="158" t="s">
        <v>2867</v>
      </c>
      <c r="S553" s="93" t="s">
        <v>612</v>
      </c>
      <c r="T553" s="82">
        <v>980</v>
      </c>
      <c r="U553" s="235">
        <f>+T553/T554</f>
        <v>6.4208402128049895E-3</v>
      </c>
      <c r="V553" s="165" t="s">
        <v>2868</v>
      </c>
      <c r="W553" s="167" t="s">
        <v>614</v>
      </c>
      <c r="X553" s="165" t="s">
        <v>2849</v>
      </c>
      <c r="Y553" s="165" t="s">
        <v>2869</v>
      </c>
    </row>
    <row r="554" spans="2:25" ht="57.75" customHeight="1" x14ac:dyDescent="0.2">
      <c r="B554" s="95">
        <v>2</v>
      </c>
      <c r="C554" s="95">
        <v>14</v>
      </c>
      <c r="D554" s="95" t="s">
        <v>2841</v>
      </c>
      <c r="E554" s="119" t="s">
        <v>4299</v>
      </c>
      <c r="F554" s="139" t="s">
        <v>600</v>
      </c>
      <c r="G554" s="93"/>
      <c r="H554" s="158"/>
      <c r="I554" s="158" t="s">
        <v>2851</v>
      </c>
      <c r="J554" s="93" t="s">
        <v>758</v>
      </c>
      <c r="K554" s="158" t="s">
        <v>2864</v>
      </c>
      <c r="L554" s="158"/>
      <c r="M554" s="93"/>
      <c r="N554" s="93" t="s">
        <v>45</v>
      </c>
      <c r="O554" s="93"/>
      <c r="P554" s="47" t="s">
        <v>2870</v>
      </c>
      <c r="Q554" s="43" t="s">
        <v>115</v>
      </c>
      <c r="R554" s="158"/>
      <c r="S554" s="93"/>
      <c r="T554" s="82">
        <v>152628</v>
      </c>
      <c r="U554" s="235"/>
      <c r="V554" s="165"/>
      <c r="W554" s="167"/>
      <c r="X554" s="165"/>
      <c r="Y554" s="165"/>
    </row>
    <row r="555" spans="2:25" ht="49.5" customHeight="1" x14ac:dyDescent="0.2">
      <c r="B555" s="94">
        <v>2</v>
      </c>
      <c r="C555" s="94">
        <v>14</v>
      </c>
      <c r="D555" s="94" t="s">
        <v>2841</v>
      </c>
      <c r="E555" s="118" t="s">
        <v>4299</v>
      </c>
      <c r="F555" s="139" t="s">
        <v>600</v>
      </c>
      <c r="G555" s="93" t="s">
        <v>2871</v>
      </c>
      <c r="H555" s="158" t="s">
        <v>1991</v>
      </c>
      <c r="I555" s="158" t="s">
        <v>2872</v>
      </c>
      <c r="J555" s="93" t="s">
        <v>758</v>
      </c>
      <c r="K555" s="158" t="s">
        <v>2873</v>
      </c>
      <c r="L555" s="158" t="s">
        <v>2874</v>
      </c>
      <c r="M555" s="93" t="s">
        <v>607</v>
      </c>
      <c r="N555" s="93" t="s">
        <v>45</v>
      </c>
      <c r="O555" s="93" t="s">
        <v>608</v>
      </c>
      <c r="P555" s="47" t="s">
        <v>2875</v>
      </c>
      <c r="Q555" s="43" t="s">
        <v>115</v>
      </c>
      <c r="R555" s="158" t="s">
        <v>2876</v>
      </c>
      <c r="S555" s="93" t="s">
        <v>664</v>
      </c>
      <c r="T555" s="64">
        <v>331319</v>
      </c>
      <c r="U555" s="235">
        <f>+T555/T556</f>
        <v>0.7484272183280738</v>
      </c>
      <c r="V555" s="165" t="s">
        <v>1024</v>
      </c>
      <c r="W555" s="167" t="s">
        <v>614</v>
      </c>
      <c r="X555" s="165" t="s">
        <v>2877</v>
      </c>
      <c r="Y555" s="165" t="s">
        <v>2878</v>
      </c>
    </row>
    <row r="556" spans="2:25" ht="49.5" customHeight="1" x14ac:dyDescent="0.2">
      <c r="B556" s="95">
        <v>2</v>
      </c>
      <c r="C556" s="95">
        <v>14</v>
      </c>
      <c r="D556" s="95" t="s">
        <v>2841</v>
      </c>
      <c r="E556" s="119" t="s">
        <v>4299</v>
      </c>
      <c r="F556" s="139" t="s">
        <v>600</v>
      </c>
      <c r="G556" s="93"/>
      <c r="H556" s="158"/>
      <c r="I556" s="158" t="s">
        <v>2851</v>
      </c>
      <c r="J556" s="93" t="s">
        <v>758</v>
      </c>
      <c r="K556" s="158" t="s">
        <v>2873</v>
      </c>
      <c r="L556" s="158"/>
      <c r="M556" s="93"/>
      <c r="N556" s="93" t="s">
        <v>45</v>
      </c>
      <c r="O556" s="93"/>
      <c r="P556" s="47" t="s">
        <v>2879</v>
      </c>
      <c r="Q556" s="43" t="s">
        <v>115</v>
      </c>
      <c r="R556" s="158"/>
      <c r="S556" s="93"/>
      <c r="T556" s="64">
        <v>442687</v>
      </c>
      <c r="U556" s="235"/>
      <c r="V556" s="165"/>
      <c r="W556" s="167"/>
      <c r="X556" s="165"/>
      <c r="Y556" s="165"/>
    </row>
    <row r="557" spans="2:25" ht="55.5" customHeight="1" x14ac:dyDescent="0.2">
      <c r="B557" s="94">
        <v>2</v>
      </c>
      <c r="C557" s="94">
        <v>15</v>
      </c>
      <c r="D557" s="94" t="s">
        <v>2880</v>
      </c>
      <c r="E557" s="118" t="s">
        <v>4299</v>
      </c>
      <c r="F557" s="164" t="s">
        <v>2881</v>
      </c>
      <c r="G557" s="93" t="s">
        <v>2882</v>
      </c>
      <c r="H557" s="158" t="s">
        <v>1977</v>
      </c>
      <c r="I557" s="158" t="s">
        <v>2883</v>
      </c>
      <c r="J557" s="93" t="s">
        <v>2884</v>
      </c>
      <c r="K557" s="158" t="s">
        <v>2885</v>
      </c>
      <c r="L557" s="158" t="s">
        <v>2886</v>
      </c>
      <c r="M557" s="93" t="s">
        <v>607</v>
      </c>
      <c r="N557" s="93" t="s">
        <v>45</v>
      </c>
      <c r="O557" s="93" t="s">
        <v>608</v>
      </c>
      <c r="P557" s="47" t="s">
        <v>2887</v>
      </c>
      <c r="Q557" s="43" t="s">
        <v>2888</v>
      </c>
      <c r="R557" s="158" t="s">
        <v>2889</v>
      </c>
      <c r="S557" s="93" t="s">
        <v>664</v>
      </c>
      <c r="T557" s="64">
        <v>84</v>
      </c>
      <c r="U557" s="235">
        <f>+T557/T558</f>
        <v>0.73684210526315785</v>
      </c>
      <c r="V557" s="165" t="s">
        <v>1024</v>
      </c>
      <c r="W557" s="167" t="s">
        <v>614</v>
      </c>
      <c r="X557" s="165" t="s">
        <v>2890</v>
      </c>
      <c r="Y557" s="165" t="s">
        <v>2891</v>
      </c>
    </row>
    <row r="558" spans="2:25" ht="55.5" customHeight="1" x14ac:dyDescent="0.2">
      <c r="B558" s="95">
        <v>2</v>
      </c>
      <c r="C558" s="95">
        <v>15</v>
      </c>
      <c r="D558" s="95"/>
      <c r="E558" s="119" t="s">
        <v>4299</v>
      </c>
      <c r="F558" s="164"/>
      <c r="G558" s="93"/>
      <c r="H558" s="158"/>
      <c r="I558" s="158"/>
      <c r="J558" s="93" t="s">
        <v>2892</v>
      </c>
      <c r="K558" s="158" t="s">
        <v>2885</v>
      </c>
      <c r="L558" s="158"/>
      <c r="M558" s="93"/>
      <c r="N558" s="93" t="s">
        <v>45</v>
      </c>
      <c r="O558" s="93"/>
      <c r="P558" s="47" t="s">
        <v>2893</v>
      </c>
      <c r="Q558" s="43" t="s">
        <v>2888</v>
      </c>
      <c r="R558" s="158"/>
      <c r="S558" s="93"/>
      <c r="T558" s="64">
        <v>114</v>
      </c>
      <c r="U558" s="235"/>
      <c r="V558" s="165"/>
      <c r="W558" s="167"/>
      <c r="X558" s="165"/>
      <c r="Y558" s="165"/>
    </row>
    <row r="559" spans="2:25" ht="48.75" customHeight="1" x14ac:dyDescent="0.2">
      <c r="B559" s="94">
        <v>2</v>
      </c>
      <c r="C559" s="94">
        <v>15</v>
      </c>
      <c r="D559" s="94" t="s">
        <v>2880</v>
      </c>
      <c r="E559" s="118" t="s">
        <v>4299</v>
      </c>
      <c r="F559" s="164" t="s">
        <v>2881</v>
      </c>
      <c r="G559" s="93" t="s">
        <v>2894</v>
      </c>
      <c r="H559" s="158" t="s">
        <v>1977</v>
      </c>
      <c r="I559" s="158" t="s">
        <v>2895</v>
      </c>
      <c r="J559" s="93" t="s">
        <v>693</v>
      </c>
      <c r="K559" s="158" t="s">
        <v>2896</v>
      </c>
      <c r="L559" s="158" t="s">
        <v>2897</v>
      </c>
      <c r="M559" s="93" t="s">
        <v>607</v>
      </c>
      <c r="N559" s="93" t="s">
        <v>45</v>
      </c>
      <c r="O559" s="93" t="s">
        <v>608</v>
      </c>
      <c r="P559" s="47" t="s">
        <v>2898</v>
      </c>
      <c r="Q559" s="43" t="s">
        <v>2888</v>
      </c>
      <c r="R559" s="158" t="s">
        <v>2899</v>
      </c>
      <c r="S559" s="93" t="s">
        <v>664</v>
      </c>
      <c r="T559" s="64">
        <v>778</v>
      </c>
      <c r="U559" s="256">
        <f>+T559/T560</f>
        <v>1.8657074340527577</v>
      </c>
      <c r="V559" s="165" t="s">
        <v>1024</v>
      </c>
      <c r="W559" s="167" t="s">
        <v>614</v>
      </c>
      <c r="X559" s="165" t="s">
        <v>2890</v>
      </c>
      <c r="Y559" s="165" t="s">
        <v>2891</v>
      </c>
    </row>
    <row r="560" spans="2:25" ht="48.75" customHeight="1" x14ac:dyDescent="0.2">
      <c r="B560" s="95">
        <v>2</v>
      </c>
      <c r="C560" s="95">
        <v>15</v>
      </c>
      <c r="D560" s="95" t="s">
        <v>2880</v>
      </c>
      <c r="E560" s="119" t="s">
        <v>4299</v>
      </c>
      <c r="F560" s="164" t="s">
        <v>2881</v>
      </c>
      <c r="G560" s="93"/>
      <c r="H560" s="158"/>
      <c r="I560" s="158" t="s">
        <v>2900</v>
      </c>
      <c r="J560" s="93" t="s">
        <v>2901</v>
      </c>
      <c r="K560" s="158" t="s">
        <v>2896</v>
      </c>
      <c r="L560" s="158"/>
      <c r="M560" s="93"/>
      <c r="N560" s="93" t="s">
        <v>45</v>
      </c>
      <c r="O560" s="93"/>
      <c r="P560" s="47" t="s">
        <v>2902</v>
      </c>
      <c r="Q560" s="43" t="s">
        <v>2888</v>
      </c>
      <c r="R560" s="158"/>
      <c r="S560" s="93"/>
      <c r="T560" s="64">
        <v>417</v>
      </c>
      <c r="U560" s="256"/>
      <c r="V560" s="165"/>
      <c r="W560" s="167"/>
      <c r="X560" s="165"/>
      <c r="Y560" s="165"/>
    </row>
    <row r="561" spans="2:25" ht="45" customHeight="1" x14ac:dyDescent="0.2">
      <c r="B561" s="94">
        <v>2</v>
      </c>
      <c r="C561" s="94">
        <v>15</v>
      </c>
      <c r="D561" s="94" t="s">
        <v>2880</v>
      </c>
      <c r="E561" s="118" t="s">
        <v>4299</v>
      </c>
      <c r="F561" s="164" t="s">
        <v>2881</v>
      </c>
      <c r="G561" s="93" t="s">
        <v>2903</v>
      </c>
      <c r="H561" s="158" t="s">
        <v>1977</v>
      </c>
      <c r="I561" s="158" t="s">
        <v>2904</v>
      </c>
      <c r="J561" s="93" t="s">
        <v>2905</v>
      </c>
      <c r="K561" s="158" t="s">
        <v>2906</v>
      </c>
      <c r="L561" s="158" t="s">
        <v>2907</v>
      </c>
      <c r="M561" s="93" t="s">
        <v>607</v>
      </c>
      <c r="N561" s="93" t="s">
        <v>45</v>
      </c>
      <c r="O561" s="93" t="s">
        <v>608</v>
      </c>
      <c r="P561" s="47" t="s">
        <v>2908</v>
      </c>
      <c r="Q561" s="43" t="s">
        <v>2909</v>
      </c>
      <c r="R561" s="158" t="s">
        <v>2910</v>
      </c>
      <c r="S561" s="93" t="s">
        <v>664</v>
      </c>
      <c r="T561" s="64">
        <v>3</v>
      </c>
      <c r="U561" s="235">
        <f>+T561/T562</f>
        <v>1</v>
      </c>
      <c r="V561" s="165" t="s">
        <v>1024</v>
      </c>
      <c r="W561" s="167" t="s">
        <v>614</v>
      </c>
      <c r="X561" s="48" t="s">
        <v>2911</v>
      </c>
      <c r="Y561" s="165" t="s">
        <v>2891</v>
      </c>
    </row>
    <row r="562" spans="2:25" ht="45" customHeight="1" x14ac:dyDescent="0.2">
      <c r="B562" s="95">
        <v>2</v>
      </c>
      <c r="C562" s="95">
        <v>15</v>
      </c>
      <c r="D562" s="95" t="s">
        <v>2880</v>
      </c>
      <c r="E562" s="119" t="s">
        <v>4299</v>
      </c>
      <c r="F562" s="164" t="s">
        <v>2881</v>
      </c>
      <c r="G562" s="93"/>
      <c r="H562" s="158"/>
      <c r="I562" s="158" t="s">
        <v>2900</v>
      </c>
      <c r="J562" s="93" t="s">
        <v>2905</v>
      </c>
      <c r="K562" s="158" t="s">
        <v>2906</v>
      </c>
      <c r="L562" s="158"/>
      <c r="M562" s="93"/>
      <c r="N562" s="93" t="s">
        <v>45</v>
      </c>
      <c r="O562" s="93"/>
      <c r="P562" s="47" t="s">
        <v>2912</v>
      </c>
      <c r="Q562" s="43" t="s">
        <v>2909</v>
      </c>
      <c r="R562" s="158"/>
      <c r="S562" s="93"/>
      <c r="T562" s="64">
        <v>3</v>
      </c>
      <c r="U562" s="235"/>
      <c r="V562" s="165"/>
      <c r="W562" s="167"/>
      <c r="X562" s="48" t="s">
        <v>2911</v>
      </c>
      <c r="Y562" s="165"/>
    </row>
    <row r="563" spans="2:25" ht="51" customHeight="1" x14ac:dyDescent="0.2">
      <c r="B563" s="94">
        <v>2</v>
      </c>
      <c r="C563" s="94">
        <v>15</v>
      </c>
      <c r="D563" s="94" t="s">
        <v>2880</v>
      </c>
      <c r="E563" s="118" t="s">
        <v>4299</v>
      </c>
      <c r="F563" s="164" t="s">
        <v>2881</v>
      </c>
      <c r="G563" s="93" t="s">
        <v>2913</v>
      </c>
      <c r="H563" s="158" t="s">
        <v>1977</v>
      </c>
      <c r="I563" s="158" t="s">
        <v>2914</v>
      </c>
      <c r="J563" s="93" t="s">
        <v>758</v>
      </c>
      <c r="K563" s="158" t="s">
        <v>2915</v>
      </c>
      <c r="L563" s="158" t="s">
        <v>2916</v>
      </c>
      <c r="M563" s="93" t="s">
        <v>607</v>
      </c>
      <c r="N563" s="93" t="s">
        <v>45</v>
      </c>
      <c r="O563" s="93" t="s">
        <v>608</v>
      </c>
      <c r="P563" s="47" t="s">
        <v>2917</v>
      </c>
      <c r="Q563" s="43" t="s">
        <v>392</v>
      </c>
      <c r="R563" s="158" t="s">
        <v>2918</v>
      </c>
      <c r="S563" s="93" t="s">
        <v>664</v>
      </c>
      <c r="T563" s="64">
        <v>28</v>
      </c>
      <c r="U563" s="235">
        <f>+T563/T564</f>
        <v>1</v>
      </c>
      <c r="V563" s="165" t="s">
        <v>2919</v>
      </c>
      <c r="W563" s="167" t="s">
        <v>614</v>
      </c>
      <c r="X563" s="165" t="s">
        <v>2693</v>
      </c>
      <c r="Y563" s="165" t="s">
        <v>2891</v>
      </c>
    </row>
    <row r="564" spans="2:25" ht="51" customHeight="1" x14ac:dyDescent="0.2">
      <c r="B564" s="95">
        <v>2</v>
      </c>
      <c r="C564" s="95">
        <v>15</v>
      </c>
      <c r="D564" s="95" t="s">
        <v>2880</v>
      </c>
      <c r="E564" s="119" t="s">
        <v>4299</v>
      </c>
      <c r="F564" s="164" t="s">
        <v>2881</v>
      </c>
      <c r="G564" s="93"/>
      <c r="H564" s="158"/>
      <c r="I564" s="158" t="s">
        <v>2900</v>
      </c>
      <c r="J564" s="93" t="s">
        <v>758</v>
      </c>
      <c r="K564" s="158" t="s">
        <v>2915</v>
      </c>
      <c r="L564" s="158"/>
      <c r="M564" s="93"/>
      <c r="N564" s="93" t="s">
        <v>45</v>
      </c>
      <c r="O564" s="93"/>
      <c r="P564" s="47" t="s">
        <v>2920</v>
      </c>
      <c r="Q564" s="43" t="s">
        <v>392</v>
      </c>
      <c r="R564" s="158"/>
      <c r="S564" s="93"/>
      <c r="T564" s="64">
        <v>28</v>
      </c>
      <c r="U564" s="235"/>
      <c r="V564" s="165"/>
      <c r="W564" s="167"/>
      <c r="X564" s="165"/>
      <c r="Y564" s="165"/>
    </row>
    <row r="565" spans="2:25" ht="42" customHeight="1" x14ac:dyDescent="0.2">
      <c r="B565" s="94">
        <v>2</v>
      </c>
      <c r="C565" s="94">
        <v>15</v>
      </c>
      <c r="D565" s="94" t="s">
        <v>2880</v>
      </c>
      <c r="E565" s="118" t="s">
        <v>4299</v>
      </c>
      <c r="F565" s="164" t="s">
        <v>2881</v>
      </c>
      <c r="G565" s="93" t="s">
        <v>2921</v>
      </c>
      <c r="H565" s="158" t="s">
        <v>1977</v>
      </c>
      <c r="I565" s="158" t="s">
        <v>2922</v>
      </c>
      <c r="J565" s="93" t="s">
        <v>758</v>
      </c>
      <c r="K565" s="158" t="s">
        <v>2923</v>
      </c>
      <c r="L565" s="158" t="s">
        <v>2924</v>
      </c>
      <c r="M565" s="93" t="s">
        <v>607</v>
      </c>
      <c r="N565" s="93" t="s">
        <v>45</v>
      </c>
      <c r="O565" s="93" t="s">
        <v>608</v>
      </c>
      <c r="P565" s="47" t="s">
        <v>2925</v>
      </c>
      <c r="Q565" s="43" t="s">
        <v>2926</v>
      </c>
      <c r="R565" s="158" t="s">
        <v>2927</v>
      </c>
      <c r="S565" s="93" t="s">
        <v>612</v>
      </c>
      <c r="T565" s="64">
        <v>2</v>
      </c>
      <c r="U565" s="235">
        <f>+T565/T566</f>
        <v>0.15384615384615385</v>
      </c>
      <c r="V565" s="165" t="s">
        <v>1024</v>
      </c>
      <c r="W565" s="167" t="s">
        <v>614</v>
      </c>
      <c r="X565" s="165" t="s">
        <v>2693</v>
      </c>
      <c r="Y565" s="165" t="s">
        <v>2891</v>
      </c>
    </row>
    <row r="566" spans="2:25" ht="42" customHeight="1" x14ac:dyDescent="0.2">
      <c r="B566" s="95">
        <v>2</v>
      </c>
      <c r="C566" s="95">
        <v>15</v>
      </c>
      <c r="D566" s="95" t="s">
        <v>2880</v>
      </c>
      <c r="E566" s="119" t="s">
        <v>4299</v>
      </c>
      <c r="F566" s="164" t="s">
        <v>2881</v>
      </c>
      <c r="G566" s="93"/>
      <c r="H566" s="158"/>
      <c r="I566" s="158" t="s">
        <v>2900</v>
      </c>
      <c r="J566" s="93" t="s">
        <v>758</v>
      </c>
      <c r="K566" s="158" t="s">
        <v>2923</v>
      </c>
      <c r="L566" s="158"/>
      <c r="M566" s="93"/>
      <c r="N566" s="93" t="s">
        <v>45</v>
      </c>
      <c r="O566" s="93"/>
      <c r="P566" s="47" t="s">
        <v>2928</v>
      </c>
      <c r="Q566" s="43" t="s">
        <v>2926</v>
      </c>
      <c r="R566" s="158"/>
      <c r="S566" s="93"/>
      <c r="T566" s="64">
        <v>13</v>
      </c>
      <c r="U566" s="235"/>
      <c r="V566" s="165"/>
      <c r="W566" s="167"/>
      <c r="X566" s="165"/>
      <c r="Y566" s="165"/>
    </row>
    <row r="567" spans="2:25" ht="48.75" customHeight="1" x14ac:dyDescent="0.2">
      <c r="B567" s="94">
        <v>2</v>
      </c>
      <c r="C567" s="94">
        <v>15</v>
      </c>
      <c r="D567" s="94" t="s">
        <v>2880</v>
      </c>
      <c r="E567" s="118" t="s">
        <v>4299</v>
      </c>
      <c r="F567" s="164" t="s">
        <v>2881</v>
      </c>
      <c r="G567" s="93" t="s">
        <v>2929</v>
      </c>
      <c r="H567" s="158" t="s">
        <v>1977</v>
      </c>
      <c r="I567" s="158" t="s">
        <v>2930</v>
      </c>
      <c r="J567" s="93" t="s">
        <v>758</v>
      </c>
      <c r="K567" s="158" t="s">
        <v>2931</v>
      </c>
      <c r="L567" s="158" t="s">
        <v>2932</v>
      </c>
      <c r="M567" s="93" t="s">
        <v>607</v>
      </c>
      <c r="N567" s="93" t="s">
        <v>45</v>
      </c>
      <c r="O567" s="93" t="s">
        <v>608</v>
      </c>
      <c r="P567" s="47" t="s">
        <v>2933</v>
      </c>
      <c r="Q567" s="43" t="s">
        <v>105</v>
      </c>
      <c r="R567" s="158" t="s">
        <v>2934</v>
      </c>
      <c r="S567" s="93" t="s">
        <v>664</v>
      </c>
      <c r="T567" s="64">
        <v>11396</v>
      </c>
      <c r="U567" s="235">
        <f>+T567/T568</f>
        <v>0.97652099400171377</v>
      </c>
      <c r="V567" s="165" t="s">
        <v>2935</v>
      </c>
      <c r="W567" s="167" t="s">
        <v>614</v>
      </c>
      <c r="X567" s="165" t="s">
        <v>2936</v>
      </c>
      <c r="Y567" s="165" t="s">
        <v>2937</v>
      </c>
    </row>
    <row r="568" spans="2:25" ht="48.75" customHeight="1" x14ac:dyDescent="0.2">
      <c r="B568" s="95">
        <v>2</v>
      </c>
      <c r="C568" s="95">
        <v>15</v>
      </c>
      <c r="D568" s="95" t="s">
        <v>2880</v>
      </c>
      <c r="E568" s="119" t="s">
        <v>4299</v>
      </c>
      <c r="F568" s="164" t="s">
        <v>2881</v>
      </c>
      <c r="G568" s="93"/>
      <c r="H568" s="158"/>
      <c r="I568" s="158" t="s">
        <v>2900</v>
      </c>
      <c r="J568" s="93" t="s">
        <v>758</v>
      </c>
      <c r="K568" s="158" t="s">
        <v>2931</v>
      </c>
      <c r="L568" s="158"/>
      <c r="M568" s="93"/>
      <c r="N568" s="93" t="s">
        <v>45</v>
      </c>
      <c r="O568" s="93"/>
      <c r="P568" s="47" t="s">
        <v>2938</v>
      </c>
      <c r="Q568" s="43" t="s">
        <v>105</v>
      </c>
      <c r="R568" s="158"/>
      <c r="S568" s="93"/>
      <c r="T568" s="64">
        <v>11670</v>
      </c>
      <c r="U568" s="235"/>
      <c r="V568" s="165"/>
      <c r="W568" s="167"/>
      <c r="X568" s="165"/>
      <c r="Y568" s="165"/>
    </row>
    <row r="569" spans="2:25" ht="43.5" customHeight="1" x14ac:dyDescent="0.2">
      <c r="B569" s="94">
        <v>2</v>
      </c>
      <c r="C569" s="94">
        <v>15</v>
      </c>
      <c r="D569" s="94" t="s">
        <v>2880</v>
      </c>
      <c r="E569" s="118" t="s">
        <v>4299</v>
      </c>
      <c r="F569" s="164" t="s">
        <v>2881</v>
      </c>
      <c r="G569" s="93" t="s">
        <v>2939</v>
      </c>
      <c r="H569" s="158" t="s">
        <v>1977</v>
      </c>
      <c r="I569" s="158" t="s">
        <v>2940</v>
      </c>
      <c r="J569" s="93" t="s">
        <v>758</v>
      </c>
      <c r="K569" s="158" t="s">
        <v>2941</v>
      </c>
      <c r="L569" s="158" t="s">
        <v>2942</v>
      </c>
      <c r="M569" s="93" t="s">
        <v>607</v>
      </c>
      <c r="N569" s="93" t="s">
        <v>45</v>
      </c>
      <c r="O569" s="93" t="s">
        <v>608</v>
      </c>
      <c r="P569" s="47" t="s">
        <v>2943</v>
      </c>
      <c r="Q569" s="43" t="s">
        <v>2944</v>
      </c>
      <c r="R569" s="158" t="s">
        <v>2945</v>
      </c>
      <c r="S569" s="93" t="s">
        <v>664</v>
      </c>
      <c r="T569" s="64" t="s">
        <v>28</v>
      </c>
      <c r="U569" s="236" t="s">
        <v>28</v>
      </c>
      <c r="V569" s="165" t="s">
        <v>1024</v>
      </c>
      <c r="W569" s="167" t="s">
        <v>614</v>
      </c>
      <c r="X569" s="165" t="s">
        <v>2946</v>
      </c>
      <c r="Y569" s="165" t="s">
        <v>2891</v>
      </c>
    </row>
    <row r="570" spans="2:25" ht="43.5" customHeight="1" x14ac:dyDescent="0.2">
      <c r="B570" s="95">
        <v>2</v>
      </c>
      <c r="C570" s="95">
        <v>15</v>
      </c>
      <c r="D570" s="95" t="s">
        <v>2880</v>
      </c>
      <c r="E570" s="119" t="s">
        <v>4299</v>
      </c>
      <c r="F570" s="164" t="s">
        <v>2881</v>
      </c>
      <c r="G570" s="93"/>
      <c r="H570" s="158"/>
      <c r="I570" s="158" t="s">
        <v>2900</v>
      </c>
      <c r="J570" s="93" t="s">
        <v>758</v>
      </c>
      <c r="K570" s="158" t="s">
        <v>2941</v>
      </c>
      <c r="L570" s="158"/>
      <c r="M570" s="93"/>
      <c r="N570" s="93" t="s">
        <v>45</v>
      </c>
      <c r="O570" s="93"/>
      <c r="P570" s="47" t="s">
        <v>2947</v>
      </c>
      <c r="Q570" s="43" t="s">
        <v>2909</v>
      </c>
      <c r="R570" s="158"/>
      <c r="S570" s="93"/>
      <c r="T570" s="64" t="s">
        <v>28</v>
      </c>
      <c r="U570" s="236"/>
      <c r="V570" s="165"/>
      <c r="W570" s="167"/>
      <c r="X570" s="165"/>
      <c r="Y570" s="165"/>
    </row>
    <row r="571" spans="2:25" ht="55.5" customHeight="1" x14ac:dyDescent="0.2">
      <c r="B571" s="94">
        <v>2</v>
      </c>
      <c r="C571" s="94">
        <v>15</v>
      </c>
      <c r="D571" s="94" t="s">
        <v>2880</v>
      </c>
      <c r="E571" s="118" t="s">
        <v>4299</v>
      </c>
      <c r="F571" s="164" t="s">
        <v>2881</v>
      </c>
      <c r="G571" s="93" t="s">
        <v>2948</v>
      </c>
      <c r="H571" s="158" t="s">
        <v>2950</v>
      </c>
      <c r="I571" s="158" t="s">
        <v>2949</v>
      </c>
      <c r="J571" s="93" t="s">
        <v>758</v>
      </c>
      <c r="K571" s="158" t="s">
        <v>2951</v>
      </c>
      <c r="L571" s="158" t="s">
        <v>2952</v>
      </c>
      <c r="M571" s="93" t="s">
        <v>607</v>
      </c>
      <c r="N571" s="93" t="s">
        <v>45</v>
      </c>
      <c r="O571" s="93" t="s">
        <v>608</v>
      </c>
      <c r="P571" s="47" t="s">
        <v>2953</v>
      </c>
      <c r="Q571" s="43" t="s">
        <v>105</v>
      </c>
      <c r="R571" s="158" t="s">
        <v>2954</v>
      </c>
      <c r="S571" s="93" t="s">
        <v>664</v>
      </c>
      <c r="T571" s="64">
        <v>3201</v>
      </c>
      <c r="U571" s="235">
        <f>+T571/T572</f>
        <v>0.53916119252147554</v>
      </c>
      <c r="V571" s="165" t="s">
        <v>2955</v>
      </c>
      <c r="W571" s="167" t="s">
        <v>614</v>
      </c>
      <c r="X571" s="165" t="s">
        <v>2956</v>
      </c>
      <c r="Y571" s="165" t="s">
        <v>2957</v>
      </c>
    </row>
    <row r="572" spans="2:25" ht="55.5" customHeight="1" x14ac:dyDescent="0.2">
      <c r="B572" s="95">
        <v>2</v>
      </c>
      <c r="C572" s="95">
        <v>15</v>
      </c>
      <c r="D572" s="95" t="s">
        <v>2880</v>
      </c>
      <c r="E572" s="119" t="s">
        <v>4299</v>
      </c>
      <c r="F572" s="164" t="s">
        <v>2881</v>
      </c>
      <c r="G572" s="93"/>
      <c r="H572" s="158"/>
      <c r="I572" s="158" t="s">
        <v>2900</v>
      </c>
      <c r="J572" s="93" t="s">
        <v>758</v>
      </c>
      <c r="K572" s="158" t="s">
        <v>2951</v>
      </c>
      <c r="L572" s="158"/>
      <c r="M572" s="93"/>
      <c r="N572" s="93" t="s">
        <v>45</v>
      </c>
      <c r="O572" s="93"/>
      <c r="P572" s="47" t="s">
        <v>2958</v>
      </c>
      <c r="Q572" s="43" t="s">
        <v>105</v>
      </c>
      <c r="R572" s="158"/>
      <c r="S572" s="93"/>
      <c r="T572" s="64">
        <v>5937</v>
      </c>
      <c r="U572" s="235"/>
      <c r="V572" s="165"/>
      <c r="W572" s="167"/>
      <c r="X572" s="165"/>
      <c r="Y572" s="165"/>
    </row>
    <row r="573" spans="2:25" ht="55.5" customHeight="1" x14ac:dyDescent="0.2">
      <c r="B573" s="94">
        <v>2</v>
      </c>
      <c r="C573" s="94">
        <v>15</v>
      </c>
      <c r="D573" s="94" t="s">
        <v>2880</v>
      </c>
      <c r="E573" s="118" t="s">
        <v>4299</v>
      </c>
      <c r="F573" s="164" t="s">
        <v>2881</v>
      </c>
      <c r="G573" s="93" t="s">
        <v>2959</v>
      </c>
      <c r="H573" s="158" t="s">
        <v>2950</v>
      </c>
      <c r="I573" s="158" t="s">
        <v>2949</v>
      </c>
      <c r="J573" s="93" t="s">
        <v>758</v>
      </c>
      <c r="K573" s="158" t="s">
        <v>2960</v>
      </c>
      <c r="L573" s="158" t="s">
        <v>2952</v>
      </c>
      <c r="M573" s="93" t="s">
        <v>607</v>
      </c>
      <c r="N573" s="93" t="s">
        <v>45</v>
      </c>
      <c r="O573" s="93" t="s">
        <v>608</v>
      </c>
      <c r="P573" s="47" t="s">
        <v>2961</v>
      </c>
      <c r="Q573" s="43" t="s">
        <v>105</v>
      </c>
      <c r="R573" s="158" t="s">
        <v>2962</v>
      </c>
      <c r="S573" s="93" t="s">
        <v>664</v>
      </c>
      <c r="T573" s="64">
        <v>62</v>
      </c>
      <c r="U573" s="235" t="s">
        <v>28</v>
      </c>
      <c r="V573" s="165" t="s">
        <v>2955</v>
      </c>
      <c r="W573" s="167" t="s">
        <v>614</v>
      </c>
      <c r="X573" s="48" t="s">
        <v>2963</v>
      </c>
      <c r="Y573" s="165" t="s">
        <v>2957</v>
      </c>
    </row>
    <row r="574" spans="2:25" ht="55.5" customHeight="1" x14ac:dyDescent="0.2">
      <c r="B574" s="95">
        <v>2</v>
      </c>
      <c r="C574" s="95">
        <v>15</v>
      </c>
      <c r="D574" s="95" t="s">
        <v>2880</v>
      </c>
      <c r="E574" s="119" t="s">
        <v>4299</v>
      </c>
      <c r="F574" s="164" t="s">
        <v>2881</v>
      </c>
      <c r="G574" s="93"/>
      <c r="H574" s="158"/>
      <c r="I574" s="158" t="s">
        <v>2900</v>
      </c>
      <c r="J574" s="93" t="s">
        <v>758</v>
      </c>
      <c r="K574" s="158" t="s">
        <v>2951</v>
      </c>
      <c r="L574" s="158"/>
      <c r="M574" s="93"/>
      <c r="N574" s="93" t="s">
        <v>45</v>
      </c>
      <c r="O574" s="93"/>
      <c r="P574" s="47" t="s">
        <v>2964</v>
      </c>
      <c r="Q574" s="43" t="s">
        <v>105</v>
      </c>
      <c r="R574" s="158"/>
      <c r="S574" s="93"/>
      <c r="T574" s="64" t="s">
        <v>28</v>
      </c>
      <c r="U574" s="235"/>
      <c r="V574" s="165"/>
      <c r="W574" s="167"/>
      <c r="X574" s="48" t="s">
        <v>2963</v>
      </c>
      <c r="Y574" s="165"/>
    </row>
    <row r="575" spans="2:25" ht="55.5" customHeight="1" x14ac:dyDescent="0.2">
      <c r="B575" s="94">
        <v>2</v>
      </c>
      <c r="C575" s="94">
        <v>15</v>
      </c>
      <c r="D575" s="94" t="s">
        <v>2880</v>
      </c>
      <c r="E575" s="118" t="s">
        <v>4299</v>
      </c>
      <c r="F575" s="164" t="s">
        <v>2881</v>
      </c>
      <c r="G575" s="93" t="s">
        <v>2965</v>
      </c>
      <c r="H575" s="118" t="s">
        <v>1977</v>
      </c>
      <c r="I575" s="158" t="s">
        <v>2966</v>
      </c>
      <c r="J575" s="93" t="s">
        <v>758</v>
      </c>
      <c r="K575" s="158" t="s">
        <v>2967</v>
      </c>
      <c r="L575" s="158" t="s">
        <v>2968</v>
      </c>
      <c r="M575" s="93" t="s">
        <v>607</v>
      </c>
      <c r="N575" s="93" t="s">
        <v>45</v>
      </c>
      <c r="O575" s="93" t="s">
        <v>608</v>
      </c>
      <c r="P575" s="47" t="s">
        <v>2969</v>
      </c>
      <c r="Q575" s="43" t="s">
        <v>721</v>
      </c>
      <c r="R575" s="158" t="s">
        <v>2970</v>
      </c>
      <c r="S575" s="93" t="s">
        <v>664</v>
      </c>
      <c r="T575" s="64">
        <v>13</v>
      </c>
      <c r="U575" s="235">
        <f>+T575/T576</f>
        <v>1.0833333333333333</v>
      </c>
      <c r="V575" s="165" t="s">
        <v>2971</v>
      </c>
      <c r="W575" s="167" t="s">
        <v>614</v>
      </c>
      <c r="X575" s="165" t="s">
        <v>2972</v>
      </c>
      <c r="Y575" s="165" t="s">
        <v>2973</v>
      </c>
    </row>
    <row r="576" spans="2:25" ht="55.5" customHeight="1" x14ac:dyDescent="0.2">
      <c r="B576" s="95">
        <v>2</v>
      </c>
      <c r="C576" s="95">
        <v>15</v>
      </c>
      <c r="D576" s="95" t="s">
        <v>2880</v>
      </c>
      <c r="E576" s="119" t="s">
        <v>4299</v>
      </c>
      <c r="F576" s="164" t="s">
        <v>2881</v>
      </c>
      <c r="G576" s="93"/>
      <c r="H576" s="119"/>
      <c r="I576" s="158" t="s">
        <v>2900</v>
      </c>
      <c r="J576" s="93" t="s">
        <v>758</v>
      </c>
      <c r="K576" s="158" t="s">
        <v>2967</v>
      </c>
      <c r="L576" s="158"/>
      <c r="M576" s="93"/>
      <c r="N576" s="93" t="s">
        <v>45</v>
      </c>
      <c r="O576" s="93"/>
      <c r="P576" s="47" t="s">
        <v>2974</v>
      </c>
      <c r="Q576" s="43" t="s">
        <v>721</v>
      </c>
      <c r="R576" s="158"/>
      <c r="S576" s="93"/>
      <c r="T576" s="64">
        <v>12</v>
      </c>
      <c r="U576" s="235"/>
      <c r="V576" s="165"/>
      <c r="W576" s="167"/>
      <c r="X576" s="165"/>
      <c r="Y576" s="165"/>
    </row>
    <row r="577" spans="2:25" ht="56.25" customHeight="1" x14ac:dyDescent="0.2">
      <c r="B577" s="94">
        <v>2</v>
      </c>
      <c r="C577" s="94">
        <v>15</v>
      </c>
      <c r="D577" s="94" t="s">
        <v>2880</v>
      </c>
      <c r="E577" s="118" t="s">
        <v>4299</v>
      </c>
      <c r="F577" s="164" t="s">
        <v>2881</v>
      </c>
      <c r="G577" s="93" t="s">
        <v>2975</v>
      </c>
      <c r="H577" s="118" t="s">
        <v>1977</v>
      </c>
      <c r="I577" s="158" t="s">
        <v>2976</v>
      </c>
      <c r="J577" s="93" t="s">
        <v>758</v>
      </c>
      <c r="K577" s="158" t="s">
        <v>2977</v>
      </c>
      <c r="L577" s="158" t="s">
        <v>2978</v>
      </c>
      <c r="M577" s="93" t="s">
        <v>607</v>
      </c>
      <c r="N577" s="93" t="s">
        <v>45</v>
      </c>
      <c r="O577" s="93" t="s">
        <v>608</v>
      </c>
      <c r="P577" s="47" t="s">
        <v>2979</v>
      </c>
      <c r="Q577" s="43" t="s">
        <v>2980</v>
      </c>
      <c r="R577" s="158" t="s">
        <v>2981</v>
      </c>
      <c r="S577" s="93" t="s">
        <v>664</v>
      </c>
      <c r="T577" s="64">
        <v>0</v>
      </c>
      <c r="U577" s="235">
        <f>+T577/T578</f>
        <v>0</v>
      </c>
      <c r="V577" s="165" t="s">
        <v>1024</v>
      </c>
      <c r="W577" s="167" t="s">
        <v>614</v>
      </c>
      <c r="X577" s="165" t="s">
        <v>2982</v>
      </c>
      <c r="Y577" s="165" t="s">
        <v>2983</v>
      </c>
    </row>
    <row r="578" spans="2:25" ht="43.5" customHeight="1" x14ac:dyDescent="0.2">
      <c r="B578" s="95">
        <v>2</v>
      </c>
      <c r="C578" s="95">
        <v>15</v>
      </c>
      <c r="D578" s="95" t="s">
        <v>2880</v>
      </c>
      <c r="E578" s="119" t="s">
        <v>4299</v>
      </c>
      <c r="F578" s="164" t="s">
        <v>2881</v>
      </c>
      <c r="G578" s="93"/>
      <c r="H578" s="119"/>
      <c r="I578" s="158" t="s">
        <v>2900</v>
      </c>
      <c r="J578" s="93" t="s">
        <v>758</v>
      </c>
      <c r="K578" s="158" t="s">
        <v>2977</v>
      </c>
      <c r="L578" s="158"/>
      <c r="M578" s="93"/>
      <c r="N578" s="93" t="s">
        <v>45</v>
      </c>
      <c r="O578" s="93"/>
      <c r="P578" s="47" t="s">
        <v>2984</v>
      </c>
      <c r="Q578" s="43" t="s">
        <v>2980</v>
      </c>
      <c r="R578" s="158"/>
      <c r="S578" s="93"/>
      <c r="T578" s="64">
        <v>20</v>
      </c>
      <c r="U578" s="235"/>
      <c r="V578" s="165"/>
      <c r="W578" s="167"/>
      <c r="X578" s="165"/>
      <c r="Y578" s="165"/>
    </row>
    <row r="579" spans="2:25" ht="52.5" customHeight="1" x14ac:dyDescent="0.2">
      <c r="B579" s="94">
        <v>2</v>
      </c>
      <c r="C579" s="94">
        <v>15</v>
      </c>
      <c r="D579" s="94" t="s">
        <v>2880</v>
      </c>
      <c r="E579" s="118" t="s">
        <v>4299</v>
      </c>
      <c r="F579" s="164" t="s">
        <v>2881</v>
      </c>
      <c r="G579" s="93" t="s">
        <v>2985</v>
      </c>
      <c r="H579" s="118" t="s">
        <v>1977</v>
      </c>
      <c r="I579" s="158" t="s">
        <v>2986</v>
      </c>
      <c r="J579" s="93" t="s">
        <v>758</v>
      </c>
      <c r="K579" s="158" t="s">
        <v>2987</v>
      </c>
      <c r="L579" s="158" t="s">
        <v>2988</v>
      </c>
      <c r="M579" s="93" t="s">
        <v>607</v>
      </c>
      <c r="N579" s="93" t="s">
        <v>45</v>
      </c>
      <c r="O579" s="93" t="s">
        <v>608</v>
      </c>
      <c r="P579" s="47" t="s">
        <v>2989</v>
      </c>
      <c r="Q579" s="43" t="s">
        <v>2980</v>
      </c>
      <c r="R579" s="158" t="s">
        <v>2990</v>
      </c>
      <c r="S579" s="93" t="s">
        <v>664</v>
      </c>
      <c r="T579" s="64">
        <v>0</v>
      </c>
      <c r="U579" s="235">
        <f>+T579/T580</f>
        <v>0</v>
      </c>
      <c r="V579" s="165" t="s">
        <v>1024</v>
      </c>
      <c r="W579" s="167" t="s">
        <v>614</v>
      </c>
      <c r="X579" s="165" t="s">
        <v>2991</v>
      </c>
      <c r="Y579" s="165" t="s">
        <v>2983</v>
      </c>
    </row>
    <row r="580" spans="2:25" ht="52.5" customHeight="1" x14ac:dyDescent="0.2">
      <c r="B580" s="95">
        <v>2</v>
      </c>
      <c r="C580" s="95">
        <v>15</v>
      </c>
      <c r="D580" s="95" t="s">
        <v>2880</v>
      </c>
      <c r="E580" s="119" t="s">
        <v>4299</v>
      </c>
      <c r="F580" s="164" t="s">
        <v>2881</v>
      </c>
      <c r="G580" s="93"/>
      <c r="H580" s="119"/>
      <c r="I580" s="158" t="s">
        <v>2900</v>
      </c>
      <c r="J580" s="93" t="s">
        <v>758</v>
      </c>
      <c r="K580" s="158" t="s">
        <v>2987</v>
      </c>
      <c r="L580" s="158"/>
      <c r="M580" s="93"/>
      <c r="N580" s="93" t="s">
        <v>45</v>
      </c>
      <c r="O580" s="93"/>
      <c r="P580" s="47" t="s">
        <v>2992</v>
      </c>
      <c r="Q580" s="43" t="s">
        <v>2980</v>
      </c>
      <c r="R580" s="158"/>
      <c r="S580" s="93"/>
      <c r="T580" s="64">
        <v>40</v>
      </c>
      <c r="U580" s="235"/>
      <c r="V580" s="165"/>
      <c r="W580" s="167"/>
      <c r="X580" s="165"/>
      <c r="Y580" s="165"/>
    </row>
    <row r="581" spans="2:25" ht="41.25" customHeight="1" x14ac:dyDescent="0.2">
      <c r="B581" s="94">
        <v>2</v>
      </c>
      <c r="C581" s="94">
        <v>15</v>
      </c>
      <c r="D581" s="94" t="s">
        <v>2880</v>
      </c>
      <c r="E581" s="118" t="s">
        <v>4299</v>
      </c>
      <c r="F581" s="164" t="s">
        <v>2881</v>
      </c>
      <c r="G581" s="93" t="s">
        <v>2993</v>
      </c>
      <c r="H581" s="118" t="s">
        <v>1977</v>
      </c>
      <c r="I581" s="158" t="s">
        <v>2994</v>
      </c>
      <c r="J581" s="93" t="s">
        <v>758</v>
      </c>
      <c r="K581" s="158" t="s">
        <v>2995</v>
      </c>
      <c r="L581" s="158" t="s">
        <v>2996</v>
      </c>
      <c r="M581" s="93" t="s">
        <v>607</v>
      </c>
      <c r="N581" s="93" t="s">
        <v>45</v>
      </c>
      <c r="O581" s="93" t="s">
        <v>608</v>
      </c>
      <c r="P581" s="47" t="s">
        <v>2997</v>
      </c>
      <c r="Q581" s="43" t="s">
        <v>389</v>
      </c>
      <c r="R581" s="158" t="s">
        <v>2998</v>
      </c>
      <c r="S581" s="93" t="s">
        <v>664</v>
      </c>
      <c r="T581" s="74">
        <v>71256376</v>
      </c>
      <c r="U581" s="235">
        <f>+T581/T582</f>
        <v>0.85120181749312041</v>
      </c>
      <c r="V581" s="165" t="s">
        <v>1024</v>
      </c>
      <c r="W581" s="167" t="s">
        <v>614</v>
      </c>
      <c r="X581" s="165" t="s">
        <v>2999</v>
      </c>
      <c r="Y581" s="165" t="s">
        <v>3000</v>
      </c>
    </row>
    <row r="582" spans="2:25" ht="41.25" customHeight="1" x14ac:dyDescent="0.2">
      <c r="B582" s="95">
        <v>2</v>
      </c>
      <c r="C582" s="95">
        <v>15</v>
      </c>
      <c r="D582" s="95" t="s">
        <v>2880</v>
      </c>
      <c r="E582" s="119" t="s">
        <v>4299</v>
      </c>
      <c r="F582" s="164" t="s">
        <v>2881</v>
      </c>
      <c r="G582" s="93"/>
      <c r="H582" s="119"/>
      <c r="I582" s="158" t="s">
        <v>2900</v>
      </c>
      <c r="J582" s="93" t="s">
        <v>758</v>
      </c>
      <c r="K582" s="158" t="s">
        <v>2995</v>
      </c>
      <c r="L582" s="158"/>
      <c r="M582" s="93"/>
      <c r="N582" s="93" t="s">
        <v>45</v>
      </c>
      <c r="O582" s="93"/>
      <c r="P582" s="47" t="s">
        <v>3001</v>
      </c>
      <c r="Q582" s="43" t="s">
        <v>389</v>
      </c>
      <c r="R582" s="158"/>
      <c r="S582" s="93"/>
      <c r="T582" s="74">
        <v>83712669</v>
      </c>
      <c r="U582" s="235"/>
      <c r="V582" s="165"/>
      <c r="W582" s="167"/>
      <c r="X582" s="165"/>
      <c r="Y582" s="165"/>
    </row>
    <row r="583" spans="2:25" ht="41.25" customHeight="1" x14ac:dyDescent="0.2">
      <c r="B583" s="94">
        <v>2</v>
      </c>
      <c r="C583" s="94">
        <v>15</v>
      </c>
      <c r="D583" s="94" t="s">
        <v>2880</v>
      </c>
      <c r="E583" s="118" t="s">
        <v>4299</v>
      </c>
      <c r="F583" s="164" t="s">
        <v>2881</v>
      </c>
      <c r="G583" s="93" t="s">
        <v>3002</v>
      </c>
      <c r="H583" s="118" t="s">
        <v>1977</v>
      </c>
      <c r="I583" s="158" t="s">
        <v>3003</v>
      </c>
      <c r="J583" s="93" t="s">
        <v>758</v>
      </c>
      <c r="K583" s="158" t="s">
        <v>3004</v>
      </c>
      <c r="L583" s="158" t="s">
        <v>3005</v>
      </c>
      <c r="M583" s="93" t="s">
        <v>607</v>
      </c>
      <c r="N583" s="93" t="s">
        <v>45</v>
      </c>
      <c r="O583" s="93" t="s">
        <v>608</v>
      </c>
      <c r="P583" s="47" t="s">
        <v>3006</v>
      </c>
      <c r="Q583" s="43" t="s">
        <v>3007</v>
      </c>
      <c r="R583" s="158" t="s">
        <v>3008</v>
      </c>
      <c r="S583" s="93" t="s">
        <v>664</v>
      </c>
      <c r="T583" s="64">
        <v>0</v>
      </c>
      <c r="U583" s="235">
        <f>+T583/T584</f>
        <v>0</v>
      </c>
      <c r="V583" s="165" t="s">
        <v>1024</v>
      </c>
      <c r="W583" s="167" t="s">
        <v>614</v>
      </c>
      <c r="X583" s="165" t="s">
        <v>3009</v>
      </c>
      <c r="Y583" s="165" t="s">
        <v>2891</v>
      </c>
    </row>
    <row r="584" spans="2:25" ht="41.25" customHeight="1" x14ac:dyDescent="0.2">
      <c r="B584" s="95">
        <v>2</v>
      </c>
      <c r="C584" s="95">
        <v>15</v>
      </c>
      <c r="D584" s="95" t="s">
        <v>2880</v>
      </c>
      <c r="E584" s="119" t="s">
        <v>4299</v>
      </c>
      <c r="F584" s="164" t="s">
        <v>2881</v>
      </c>
      <c r="G584" s="93"/>
      <c r="H584" s="119"/>
      <c r="I584" s="158" t="s">
        <v>2900</v>
      </c>
      <c r="J584" s="93" t="s">
        <v>758</v>
      </c>
      <c r="K584" s="158" t="s">
        <v>3004</v>
      </c>
      <c r="L584" s="158"/>
      <c r="M584" s="93"/>
      <c r="N584" s="93" t="s">
        <v>45</v>
      </c>
      <c r="O584" s="93"/>
      <c r="P584" s="47" t="s">
        <v>3010</v>
      </c>
      <c r="Q584" s="43" t="s">
        <v>3007</v>
      </c>
      <c r="R584" s="158"/>
      <c r="S584" s="93"/>
      <c r="T584" s="64">
        <v>1</v>
      </c>
      <c r="U584" s="235"/>
      <c r="V584" s="165"/>
      <c r="W584" s="167"/>
      <c r="X584" s="165"/>
      <c r="Y584" s="165"/>
    </row>
    <row r="585" spans="2:25" ht="51" customHeight="1" x14ac:dyDescent="0.2">
      <c r="B585" s="94">
        <v>2</v>
      </c>
      <c r="C585" s="94">
        <v>15</v>
      </c>
      <c r="D585" s="94" t="s">
        <v>2880</v>
      </c>
      <c r="E585" s="118" t="s">
        <v>4299</v>
      </c>
      <c r="F585" s="164" t="s">
        <v>2881</v>
      </c>
      <c r="G585" s="93" t="s">
        <v>3011</v>
      </c>
      <c r="H585" s="118" t="s">
        <v>1977</v>
      </c>
      <c r="I585" s="158" t="s">
        <v>3012</v>
      </c>
      <c r="J585" s="93" t="s">
        <v>758</v>
      </c>
      <c r="K585" s="158" t="s">
        <v>3013</v>
      </c>
      <c r="L585" s="158" t="s">
        <v>3014</v>
      </c>
      <c r="M585" s="93" t="s">
        <v>607</v>
      </c>
      <c r="N585" s="93" t="s">
        <v>45</v>
      </c>
      <c r="O585" s="93" t="s">
        <v>608</v>
      </c>
      <c r="P585" s="47" t="s">
        <v>3015</v>
      </c>
      <c r="Q585" s="43" t="s">
        <v>389</v>
      </c>
      <c r="R585" s="158" t="s">
        <v>3016</v>
      </c>
      <c r="S585" s="93" t="s">
        <v>664</v>
      </c>
      <c r="T585" s="74">
        <v>21025874.280000001</v>
      </c>
      <c r="U585" s="256">
        <f>+T585/T586</f>
        <v>0.8</v>
      </c>
      <c r="V585" s="165" t="s">
        <v>3017</v>
      </c>
      <c r="W585" s="167" t="s">
        <v>614</v>
      </c>
      <c r="X585" s="165" t="s">
        <v>3018</v>
      </c>
      <c r="Y585" s="165" t="s">
        <v>3000</v>
      </c>
    </row>
    <row r="586" spans="2:25" ht="51" customHeight="1" x14ac:dyDescent="0.2">
      <c r="B586" s="95">
        <v>2</v>
      </c>
      <c r="C586" s="95">
        <v>15</v>
      </c>
      <c r="D586" s="95" t="s">
        <v>2880</v>
      </c>
      <c r="E586" s="119" t="s">
        <v>4299</v>
      </c>
      <c r="F586" s="164" t="s">
        <v>2881</v>
      </c>
      <c r="G586" s="93"/>
      <c r="H586" s="119"/>
      <c r="I586" s="158" t="s">
        <v>2900</v>
      </c>
      <c r="J586" s="93" t="s">
        <v>758</v>
      </c>
      <c r="K586" s="158" t="s">
        <v>3013</v>
      </c>
      <c r="L586" s="158"/>
      <c r="M586" s="93"/>
      <c r="N586" s="93" t="s">
        <v>45</v>
      </c>
      <c r="O586" s="93"/>
      <c r="P586" s="47" t="s">
        <v>3019</v>
      </c>
      <c r="Q586" s="43" t="s">
        <v>389</v>
      </c>
      <c r="R586" s="158"/>
      <c r="S586" s="93"/>
      <c r="T586" s="74">
        <v>26282342.850000001</v>
      </c>
      <c r="U586" s="256"/>
      <c r="V586" s="165"/>
      <c r="W586" s="167"/>
      <c r="X586" s="165"/>
      <c r="Y586" s="165"/>
    </row>
    <row r="587" spans="2:25" ht="61.5" customHeight="1" x14ac:dyDescent="0.2">
      <c r="B587" s="94">
        <v>2</v>
      </c>
      <c r="C587" s="94">
        <v>15</v>
      </c>
      <c r="D587" s="94" t="s">
        <v>2880</v>
      </c>
      <c r="E587" s="118" t="s">
        <v>4299</v>
      </c>
      <c r="F587" s="164" t="s">
        <v>2881</v>
      </c>
      <c r="G587" s="93" t="s">
        <v>3020</v>
      </c>
      <c r="H587" s="118" t="s">
        <v>1977</v>
      </c>
      <c r="I587" s="158" t="s">
        <v>3021</v>
      </c>
      <c r="J587" s="93" t="s">
        <v>3022</v>
      </c>
      <c r="K587" s="158" t="s">
        <v>3023</v>
      </c>
      <c r="L587" s="158" t="s">
        <v>3024</v>
      </c>
      <c r="M587" s="93" t="s">
        <v>607</v>
      </c>
      <c r="N587" s="93" t="s">
        <v>45</v>
      </c>
      <c r="O587" s="93" t="s">
        <v>608</v>
      </c>
      <c r="P587" s="47" t="s">
        <v>3025</v>
      </c>
      <c r="Q587" s="43" t="s">
        <v>610</v>
      </c>
      <c r="R587" s="158" t="s">
        <v>3026</v>
      </c>
      <c r="S587" s="93" t="s">
        <v>612</v>
      </c>
      <c r="T587" s="64">
        <v>2</v>
      </c>
      <c r="U587" s="235">
        <f>+T587/T588</f>
        <v>0.66666666666666663</v>
      </c>
      <c r="V587" s="165" t="s">
        <v>1024</v>
      </c>
      <c r="W587" s="167" t="s">
        <v>614</v>
      </c>
      <c r="X587" s="165" t="s">
        <v>3027</v>
      </c>
      <c r="Y587" s="165" t="s">
        <v>2891</v>
      </c>
    </row>
    <row r="588" spans="2:25" ht="52.5" customHeight="1" x14ac:dyDescent="0.2">
      <c r="B588" s="95">
        <v>2</v>
      </c>
      <c r="C588" s="95">
        <v>15</v>
      </c>
      <c r="D588" s="95" t="s">
        <v>2880</v>
      </c>
      <c r="E588" s="119" t="s">
        <v>4299</v>
      </c>
      <c r="F588" s="164" t="s">
        <v>2881</v>
      </c>
      <c r="G588" s="93"/>
      <c r="H588" s="119"/>
      <c r="I588" s="158" t="s">
        <v>2900</v>
      </c>
      <c r="J588" s="93" t="s">
        <v>3022</v>
      </c>
      <c r="K588" s="158" t="s">
        <v>3028</v>
      </c>
      <c r="L588" s="158"/>
      <c r="M588" s="93"/>
      <c r="N588" s="93" t="s">
        <v>45</v>
      </c>
      <c r="O588" s="93"/>
      <c r="P588" s="47" t="s">
        <v>3029</v>
      </c>
      <c r="Q588" s="43" t="s">
        <v>610</v>
      </c>
      <c r="R588" s="158"/>
      <c r="S588" s="93"/>
      <c r="T588" s="64">
        <v>3</v>
      </c>
      <c r="U588" s="235"/>
      <c r="V588" s="165"/>
      <c r="W588" s="167"/>
      <c r="X588" s="165"/>
      <c r="Y588" s="165"/>
    </row>
    <row r="589" spans="2:25" ht="57.75" customHeight="1" x14ac:dyDescent="0.2">
      <c r="B589" s="94">
        <v>2</v>
      </c>
      <c r="C589" s="94">
        <v>15</v>
      </c>
      <c r="D589" s="94" t="s">
        <v>2880</v>
      </c>
      <c r="E589" s="118" t="s">
        <v>4299</v>
      </c>
      <c r="F589" s="164" t="s">
        <v>2881</v>
      </c>
      <c r="G589" s="93" t="s">
        <v>3030</v>
      </c>
      <c r="H589" s="118" t="s">
        <v>1977</v>
      </c>
      <c r="I589" s="158" t="s">
        <v>3031</v>
      </c>
      <c r="J589" s="93" t="s">
        <v>758</v>
      </c>
      <c r="K589" s="158" t="s">
        <v>3032</v>
      </c>
      <c r="L589" s="158" t="s">
        <v>3033</v>
      </c>
      <c r="M589" s="93" t="s">
        <v>607</v>
      </c>
      <c r="N589" s="93" t="s">
        <v>45</v>
      </c>
      <c r="O589" s="93" t="s">
        <v>608</v>
      </c>
      <c r="P589" s="47" t="s">
        <v>3034</v>
      </c>
      <c r="Q589" s="43" t="s">
        <v>95</v>
      </c>
      <c r="R589" s="158" t="s">
        <v>3035</v>
      </c>
      <c r="S589" s="93" t="s">
        <v>664</v>
      </c>
      <c r="T589" s="64">
        <v>1832</v>
      </c>
      <c r="U589" s="235">
        <f>+T589/T590</f>
        <v>6.1066666666666665E-2</v>
      </c>
      <c r="V589" s="165" t="s">
        <v>1024</v>
      </c>
      <c r="W589" s="167" t="s">
        <v>637</v>
      </c>
      <c r="X589" s="165" t="s">
        <v>3036</v>
      </c>
      <c r="Y589" s="165" t="s">
        <v>2973</v>
      </c>
    </row>
    <row r="590" spans="2:25" ht="57.75" customHeight="1" x14ac:dyDescent="0.2">
      <c r="B590" s="95">
        <v>2</v>
      </c>
      <c r="C590" s="95">
        <v>15</v>
      </c>
      <c r="D590" s="95" t="s">
        <v>2880</v>
      </c>
      <c r="E590" s="119" t="s">
        <v>4299</v>
      </c>
      <c r="F590" s="164" t="s">
        <v>2881</v>
      </c>
      <c r="G590" s="93"/>
      <c r="H590" s="119"/>
      <c r="I590" s="158" t="s">
        <v>2900</v>
      </c>
      <c r="J590" s="93" t="s">
        <v>758</v>
      </c>
      <c r="K590" s="158" t="s">
        <v>3032</v>
      </c>
      <c r="L590" s="158"/>
      <c r="M590" s="93"/>
      <c r="N590" s="93" t="s">
        <v>45</v>
      </c>
      <c r="O590" s="93"/>
      <c r="P590" s="47" t="s">
        <v>3037</v>
      </c>
      <c r="Q590" s="43" t="s">
        <v>95</v>
      </c>
      <c r="R590" s="158"/>
      <c r="S590" s="93"/>
      <c r="T590" s="64">
        <v>30000</v>
      </c>
      <c r="U590" s="235"/>
      <c r="V590" s="165"/>
      <c r="W590" s="167"/>
      <c r="X590" s="165"/>
      <c r="Y590" s="165"/>
    </row>
    <row r="591" spans="2:25" ht="60.75" customHeight="1" x14ac:dyDescent="0.2">
      <c r="B591" s="94">
        <v>2</v>
      </c>
      <c r="C591" s="94">
        <v>15</v>
      </c>
      <c r="D591" s="94" t="s">
        <v>2880</v>
      </c>
      <c r="E591" s="118" t="s">
        <v>4299</v>
      </c>
      <c r="F591" s="164" t="s">
        <v>2881</v>
      </c>
      <c r="G591" s="93" t="s">
        <v>3038</v>
      </c>
      <c r="H591" s="118" t="s">
        <v>1977</v>
      </c>
      <c r="I591" s="158" t="s">
        <v>3039</v>
      </c>
      <c r="J591" s="93" t="s">
        <v>1413</v>
      </c>
      <c r="K591" s="158" t="s">
        <v>3040</v>
      </c>
      <c r="L591" s="158" t="s">
        <v>3041</v>
      </c>
      <c r="M591" s="93" t="s">
        <v>607</v>
      </c>
      <c r="N591" s="93" t="s">
        <v>45</v>
      </c>
      <c r="O591" s="93" t="s">
        <v>608</v>
      </c>
      <c r="P591" s="47" t="s">
        <v>3042</v>
      </c>
      <c r="Q591" s="43" t="s">
        <v>3043</v>
      </c>
      <c r="R591" s="158" t="s">
        <v>3044</v>
      </c>
      <c r="S591" s="93" t="s">
        <v>664</v>
      </c>
      <c r="T591" s="74">
        <v>7598</v>
      </c>
      <c r="U591" s="235">
        <f>+T591/T592</f>
        <v>3.6599581884218538E-2</v>
      </c>
      <c r="V591" s="165" t="s">
        <v>1024</v>
      </c>
      <c r="W591" s="167" t="s">
        <v>637</v>
      </c>
      <c r="X591" s="48" t="s">
        <v>3045</v>
      </c>
      <c r="Y591" s="165" t="s">
        <v>3046</v>
      </c>
    </row>
    <row r="592" spans="2:25" ht="32.25" customHeight="1" x14ac:dyDescent="0.2">
      <c r="B592" s="95">
        <v>2</v>
      </c>
      <c r="C592" s="95">
        <v>15</v>
      </c>
      <c r="D592" s="95" t="s">
        <v>2880</v>
      </c>
      <c r="E592" s="119" t="s">
        <v>4299</v>
      </c>
      <c r="F592" s="164" t="s">
        <v>2881</v>
      </c>
      <c r="G592" s="93"/>
      <c r="H592" s="119"/>
      <c r="I592" s="158" t="s">
        <v>2900</v>
      </c>
      <c r="J592" s="93" t="s">
        <v>1413</v>
      </c>
      <c r="K592" s="158" t="s">
        <v>3040</v>
      </c>
      <c r="L592" s="158"/>
      <c r="M592" s="93"/>
      <c r="N592" s="93" t="s">
        <v>45</v>
      </c>
      <c r="O592" s="93"/>
      <c r="P592" s="47" t="s">
        <v>3047</v>
      </c>
      <c r="Q592" s="43" t="s">
        <v>3043</v>
      </c>
      <c r="R592" s="158"/>
      <c r="S592" s="93"/>
      <c r="T592" s="74">
        <v>207598</v>
      </c>
      <c r="U592" s="235"/>
      <c r="V592" s="165"/>
      <c r="W592" s="167"/>
      <c r="X592" s="48" t="s">
        <v>3045</v>
      </c>
      <c r="Y592" s="165"/>
    </row>
    <row r="593" spans="2:25" ht="70.5" customHeight="1" x14ac:dyDescent="0.2">
      <c r="B593" s="94">
        <v>2</v>
      </c>
      <c r="C593" s="94">
        <v>15</v>
      </c>
      <c r="D593" s="94" t="s">
        <v>2880</v>
      </c>
      <c r="E593" s="118" t="s">
        <v>4299</v>
      </c>
      <c r="F593" s="164" t="s">
        <v>2881</v>
      </c>
      <c r="G593" s="93" t="s">
        <v>3048</v>
      </c>
      <c r="H593" s="158" t="s">
        <v>1977</v>
      </c>
      <c r="I593" s="158" t="s">
        <v>3049</v>
      </c>
      <c r="J593" s="93" t="s">
        <v>758</v>
      </c>
      <c r="K593" s="158" t="s">
        <v>3050</v>
      </c>
      <c r="L593" s="158" t="s">
        <v>3051</v>
      </c>
      <c r="M593" s="93" t="s">
        <v>607</v>
      </c>
      <c r="N593" s="93" t="s">
        <v>45</v>
      </c>
      <c r="O593" s="93" t="s">
        <v>608</v>
      </c>
      <c r="P593" s="47" t="s">
        <v>3052</v>
      </c>
      <c r="Q593" s="43" t="s">
        <v>3053</v>
      </c>
      <c r="R593" s="158" t="s">
        <v>3054</v>
      </c>
      <c r="S593" s="93" t="s">
        <v>664</v>
      </c>
      <c r="T593" s="64">
        <v>1962</v>
      </c>
      <c r="U593" s="235">
        <f>+T593/T594</f>
        <v>1</v>
      </c>
      <c r="V593" s="165" t="s">
        <v>1024</v>
      </c>
      <c r="W593" s="167" t="s">
        <v>614</v>
      </c>
      <c r="X593" s="165" t="s">
        <v>3055</v>
      </c>
      <c r="Y593" s="165" t="s">
        <v>2891</v>
      </c>
    </row>
    <row r="594" spans="2:25" ht="70.5" customHeight="1" x14ac:dyDescent="0.2">
      <c r="B594" s="95">
        <v>2</v>
      </c>
      <c r="C594" s="95">
        <v>15</v>
      </c>
      <c r="D594" s="95" t="s">
        <v>2880</v>
      </c>
      <c r="E594" s="119" t="s">
        <v>4299</v>
      </c>
      <c r="F594" s="164" t="s">
        <v>2881</v>
      </c>
      <c r="G594" s="93"/>
      <c r="H594" s="158"/>
      <c r="I594" s="118" t="s">
        <v>2900</v>
      </c>
      <c r="J594" s="93" t="s">
        <v>758</v>
      </c>
      <c r="K594" s="158" t="s">
        <v>3050</v>
      </c>
      <c r="L594" s="158"/>
      <c r="M594" s="93"/>
      <c r="N594" s="93" t="s">
        <v>45</v>
      </c>
      <c r="O594" s="93"/>
      <c r="P594" s="47" t="s">
        <v>3056</v>
      </c>
      <c r="Q594" s="43" t="s">
        <v>3053</v>
      </c>
      <c r="R594" s="158"/>
      <c r="S594" s="93"/>
      <c r="T594" s="64">
        <v>1962</v>
      </c>
      <c r="U594" s="235"/>
      <c r="V594" s="165"/>
      <c r="W594" s="167"/>
      <c r="X594" s="165"/>
      <c r="Y594" s="165"/>
    </row>
    <row r="595" spans="2:25" ht="115.5" customHeight="1" x14ac:dyDescent="0.2">
      <c r="B595" s="94">
        <v>2</v>
      </c>
      <c r="C595" s="94">
        <v>15</v>
      </c>
      <c r="D595" s="94" t="s">
        <v>4451</v>
      </c>
      <c r="E595" s="118" t="s">
        <v>4300</v>
      </c>
      <c r="F595" s="111" t="s">
        <v>2881</v>
      </c>
      <c r="G595" s="94"/>
      <c r="H595" s="61" t="s">
        <v>1977</v>
      </c>
      <c r="I595" s="107"/>
      <c r="J595" s="87"/>
      <c r="K595" s="130" t="s">
        <v>4376</v>
      </c>
      <c r="L595" s="128" t="s">
        <v>379</v>
      </c>
      <c r="M595" s="87" t="s">
        <v>607</v>
      </c>
      <c r="N595" s="107" t="s">
        <v>66</v>
      </c>
      <c r="O595" s="147" t="s">
        <v>964</v>
      </c>
      <c r="P595" s="8" t="s">
        <v>381</v>
      </c>
      <c r="Q595" s="11" t="s">
        <v>66</v>
      </c>
      <c r="R595" s="128" t="s">
        <v>380</v>
      </c>
      <c r="S595" s="145" t="s">
        <v>4423</v>
      </c>
      <c r="T595" s="30">
        <v>206244045.19999999</v>
      </c>
      <c r="U595" s="241">
        <f>T595/(T596+T597)</f>
        <v>916.53225375677971</v>
      </c>
      <c r="V595" s="173" t="s">
        <v>378</v>
      </c>
      <c r="W595" s="175" t="s">
        <v>637</v>
      </c>
      <c r="X595" s="48"/>
      <c r="Y595" s="49"/>
    </row>
    <row r="596" spans="2:25" ht="33" x14ac:dyDescent="0.2">
      <c r="B596" s="98"/>
      <c r="C596" s="98">
        <v>15</v>
      </c>
      <c r="D596" s="98" t="s">
        <v>4426</v>
      </c>
      <c r="E596" s="120" t="s">
        <v>4300</v>
      </c>
      <c r="F596" s="117"/>
      <c r="G596" s="98"/>
      <c r="H596" s="61" t="s">
        <v>1977</v>
      </c>
      <c r="I596" s="108"/>
      <c r="J596" s="88"/>
      <c r="K596" s="141"/>
      <c r="L596" s="140"/>
      <c r="M596" s="88"/>
      <c r="N596" s="108"/>
      <c r="O596" s="154"/>
      <c r="P596" s="8" t="s">
        <v>382</v>
      </c>
      <c r="Q596" s="11" t="s">
        <v>383</v>
      </c>
      <c r="R596" s="140"/>
      <c r="S596" s="153"/>
      <c r="T596" s="28">
        <v>219990</v>
      </c>
      <c r="U596" s="257"/>
      <c r="V596" s="183"/>
      <c r="W596" s="184"/>
      <c r="X596" s="48"/>
      <c r="Y596" s="49"/>
    </row>
    <row r="597" spans="2:25" ht="33" x14ac:dyDescent="0.2">
      <c r="B597" s="95"/>
      <c r="C597" s="95">
        <v>15</v>
      </c>
      <c r="D597" s="95" t="s">
        <v>4426</v>
      </c>
      <c r="E597" s="119" t="s">
        <v>4300</v>
      </c>
      <c r="F597" s="112"/>
      <c r="G597" s="95"/>
      <c r="H597" s="61" t="s">
        <v>1977</v>
      </c>
      <c r="I597" s="109"/>
      <c r="J597" s="89"/>
      <c r="K597" s="131"/>
      <c r="L597" s="129"/>
      <c r="M597" s="89"/>
      <c r="N597" s="109"/>
      <c r="O597" s="148"/>
      <c r="P597" s="8" t="s">
        <v>384</v>
      </c>
      <c r="Q597" s="11" t="s">
        <v>383</v>
      </c>
      <c r="R597" s="129"/>
      <c r="S597" s="146"/>
      <c r="T597" s="28">
        <v>5036.5</v>
      </c>
      <c r="U597" s="242"/>
      <c r="V597" s="174"/>
      <c r="W597" s="176"/>
      <c r="X597" s="48"/>
      <c r="Y597" s="49"/>
    </row>
    <row r="598" spans="2:25" ht="53.25" customHeight="1" x14ac:dyDescent="0.2">
      <c r="B598" s="94">
        <v>2</v>
      </c>
      <c r="C598" s="94">
        <v>15</v>
      </c>
      <c r="D598" s="94" t="s">
        <v>4451</v>
      </c>
      <c r="E598" s="118" t="s">
        <v>4300</v>
      </c>
      <c r="F598" s="46" t="s">
        <v>2881</v>
      </c>
      <c r="G598" s="93"/>
      <c r="H598" s="61" t="s">
        <v>1977</v>
      </c>
      <c r="I598" s="107"/>
      <c r="J598" s="87"/>
      <c r="K598" s="130" t="s">
        <v>4378</v>
      </c>
      <c r="L598" s="128" t="s">
        <v>394</v>
      </c>
      <c r="M598" s="87" t="s">
        <v>4429</v>
      </c>
      <c r="N598" s="107" t="s">
        <v>45</v>
      </c>
      <c r="O598" s="147" t="s">
        <v>1994</v>
      </c>
      <c r="P598" s="8" t="s">
        <v>396</v>
      </c>
      <c r="Q598" s="11" t="s">
        <v>377</v>
      </c>
      <c r="R598" s="128" t="s">
        <v>395</v>
      </c>
      <c r="S598" s="145" t="s">
        <v>4423</v>
      </c>
      <c r="T598" s="28">
        <v>81903.333333333343</v>
      </c>
      <c r="U598" s="233">
        <f>T598/T599</f>
        <v>0.36397194700772284</v>
      </c>
      <c r="V598" s="165" t="s">
        <v>393</v>
      </c>
      <c r="W598" s="167" t="s">
        <v>614</v>
      </c>
      <c r="X598" s="48"/>
      <c r="Y598" s="49"/>
    </row>
    <row r="599" spans="2:25" ht="53.25" customHeight="1" x14ac:dyDescent="0.2">
      <c r="B599" s="95">
        <v>2</v>
      </c>
      <c r="C599" s="95">
        <v>15</v>
      </c>
      <c r="D599" s="95" t="s">
        <v>4426</v>
      </c>
      <c r="E599" s="119" t="s">
        <v>4300</v>
      </c>
      <c r="F599" s="46" t="s">
        <v>2881</v>
      </c>
      <c r="G599" s="93"/>
      <c r="H599" s="61" t="s">
        <v>1977</v>
      </c>
      <c r="I599" s="109"/>
      <c r="J599" s="89"/>
      <c r="K599" s="131"/>
      <c r="L599" s="129"/>
      <c r="M599" s="89"/>
      <c r="N599" s="109"/>
      <c r="O599" s="148"/>
      <c r="P599" s="8" t="s">
        <v>397</v>
      </c>
      <c r="Q599" s="11" t="s">
        <v>377</v>
      </c>
      <c r="R599" s="129"/>
      <c r="S599" s="146"/>
      <c r="T599" s="28">
        <v>225026.5</v>
      </c>
      <c r="U599" s="234"/>
      <c r="V599" s="165" t="s">
        <v>393</v>
      </c>
      <c r="W599" s="167" t="s">
        <v>614</v>
      </c>
      <c r="X599" s="48"/>
      <c r="Y599" s="49"/>
    </row>
    <row r="600" spans="2:25" ht="55.5" customHeight="1" x14ac:dyDescent="0.2">
      <c r="B600" s="94">
        <v>2</v>
      </c>
      <c r="C600" s="94">
        <v>15</v>
      </c>
      <c r="D600" s="94" t="s">
        <v>4451</v>
      </c>
      <c r="E600" s="118" t="s">
        <v>4300</v>
      </c>
      <c r="F600" s="46" t="s">
        <v>2881</v>
      </c>
      <c r="G600" s="93"/>
      <c r="H600" s="61" t="s">
        <v>1977</v>
      </c>
      <c r="I600" s="107"/>
      <c r="J600" s="87"/>
      <c r="K600" s="130" t="s">
        <v>4378</v>
      </c>
      <c r="L600" s="128" t="s">
        <v>394</v>
      </c>
      <c r="M600" s="87" t="s">
        <v>607</v>
      </c>
      <c r="N600" s="107" t="s">
        <v>45</v>
      </c>
      <c r="O600" s="147" t="s">
        <v>1994</v>
      </c>
      <c r="P600" s="8" t="s">
        <v>399</v>
      </c>
      <c r="Q600" s="11" t="s">
        <v>377</v>
      </c>
      <c r="R600" s="128" t="s">
        <v>398</v>
      </c>
      <c r="S600" s="145" t="s">
        <v>4423</v>
      </c>
      <c r="T600" s="28">
        <v>61484</v>
      </c>
      <c r="U600" s="233">
        <f>T600/T601</f>
        <v>0.27323004179507748</v>
      </c>
      <c r="V600" s="165" t="s">
        <v>393</v>
      </c>
      <c r="W600" s="167" t="s">
        <v>614</v>
      </c>
      <c r="X600" s="48"/>
      <c r="Y600" s="49"/>
    </row>
    <row r="601" spans="2:25" ht="55.5" customHeight="1" x14ac:dyDescent="0.2">
      <c r="B601" s="95">
        <v>2</v>
      </c>
      <c r="C601" s="95">
        <v>15</v>
      </c>
      <c r="D601" s="95" t="s">
        <v>4426</v>
      </c>
      <c r="E601" s="119" t="s">
        <v>4300</v>
      </c>
      <c r="F601" s="46" t="s">
        <v>2881</v>
      </c>
      <c r="G601" s="93"/>
      <c r="H601" s="61" t="s">
        <v>1977</v>
      </c>
      <c r="I601" s="109"/>
      <c r="J601" s="89"/>
      <c r="K601" s="131"/>
      <c r="L601" s="129"/>
      <c r="M601" s="89"/>
      <c r="N601" s="109"/>
      <c r="O601" s="148"/>
      <c r="P601" s="8" t="s">
        <v>397</v>
      </c>
      <c r="Q601" s="11" t="s">
        <v>377</v>
      </c>
      <c r="R601" s="129"/>
      <c r="S601" s="146"/>
      <c r="T601" s="28">
        <v>225026.5</v>
      </c>
      <c r="U601" s="234"/>
      <c r="V601" s="165" t="s">
        <v>393</v>
      </c>
      <c r="W601" s="167" t="s">
        <v>614</v>
      </c>
      <c r="X601" s="48"/>
      <c r="Y601" s="49"/>
    </row>
    <row r="602" spans="2:25" ht="58.5" customHeight="1" x14ac:dyDescent="0.2">
      <c r="B602" s="94">
        <v>2</v>
      </c>
      <c r="C602" s="94">
        <v>15</v>
      </c>
      <c r="D602" s="94" t="s">
        <v>4451</v>
      </c>
      <c r="E602" s="118" t="s">
        <v>4300</v>
      </c>
      <c r="F602" s="46" t="s">
        <v>2881</v>
      </c>
      <c r="G602" s="93"/>
      <c r="H602" s="61" t="s">
        <v>1977</v>
      </c>
      <c r="I602" s="107"/>
      <c r="J602" s="87"/>
      <c r="K602" s="130" t="s">
        <v>4378</v>
      </c>
      <c r="L602" s="128" t="s">
        <v>394</v>
      </c>
      <c r="M602" s="87" t="s">
        <v>607</v>
      </c>
      <c r="N602" s="107" t="s">
        <v>45</v>
      </c>
      <c r="O602" s="147" t="s">
        <v>1994</v>
      </c>
      <c r="P602" s="8" t="s">
        <v>401</v>
      </c>
      <c r="Q602" s="11" t="s">
        <v>377</v>
      </c>
      <c r="R602" s="128" t="s">
        <v>400</v>
      </c>
      <c r="S602" s="145" t="s">
        <v>4423</v>
      </c>
      <c r="T602" s="28">
        <v>41441.833333333328</v>
      </c>
      <c r="U602" s="233">
        <f>T602/T603</f>
        <v>0.18416423547152591</v>
      </c>
      <c r="V602" s="165" t="s">
        <v>393</v>
      </c>
      <c r="W602" s="167" t="s">
        <v>614</v>
      </c>
      <c r="X602" s="48"/>
      <c r="Y602" s="49"/>
    </row>
    <row r="603" spans="2:25" ht="58.5" customHeight="1" x14ac:dyDescent="0.2">
      <c r="B603" s="95">
        <v>2</v>
      </c>
      <c r="C603" s="95">
        <v>15</v>
      </c>
      <c r="D603" s="95" t="s">
        <v>4426</v>
      </c>
      <c r="E603" s="119" t="s">
        <v>4300</v>
      </c>
      <c r="F603" s="46" t="s">
        <v>2881</v>
      </c>
      <c r="G603" s="93"/>
      <c r="H603" s="61" t="s">
        <v>1977</v>
      </c>
      <c r="I603" s="109"/>
      <c r="J603" s="89"/>
      <c r="K603" s="131"/>
      <c r="L603" s="129"/>
      <c r="M603" s="89"/>
      <c r="N603" s="109"/>
      <c r="O603" s="148"/>
      <c r="P603" s="8" t="s">
        <v>397</v>
      </c>
      <c r="Q603" s="11" t="s">
        <v>377</v>
      </c>
      <c r="R603" s="129"/>
      <c r="S603" s="146"/>
      <c r="T603" s="28">
        <v>225026.5</v>
      </c>
      <c r="U603" s="234"/>
      <c r="V603" s="165" t="s">
        <v>393</v>
      </c>
      <c r="W603" s="167" t="s">
        <v>614</v>
      </c>
      <c r="X603" s="48"/>
      <c r="Y603" s="49"/>
    </row>
    <row r="604" spans="2:25" ht="58.5" customHeight="1" x14ac:dyDescent="0.2">
      <c r="B604" s="94">
        <v>2</v>
      </c>
      <c r="C604" s="94">
        <v>15</v>
      </c>
      <c r="D604" s="94" t="s">
        <v>4451</v>
      </c>
      <c r="E604" s="118" t="s">
        <v>4300</v>
      </c>
      <c r="F604" s="46" t="s">
        <v>2881</v>
      </c>
      <c r="G604" s="93"/>
      <c r="H604" s="61" t="s">
        <v>1977</v>
      </c>
      <c r="I604" s="7"/>
      <c r="J604" s="53"/>
      <c r="K604" s="130" t="s">
        <v>4378</v>
      </c>
      <c r="L604" s="128" t="s">
        <v>394</v>
      </c>
      <c r="M604" s="87" t="s">
        <v>607</v>
      </c>
      <c r="N604" s="107" t="s">
        <v>45</v>
      </c>
      <c r="O604" s="147" t="s">
        <v>1994</v>
      </c>
      <c r="P604" s="8" t="s">
        <v>403</v>
      </c>
      <c r="Q604" s="9" t="s">
        <v>377</v>
      </c>
      <c r="R604" s="128" t="s">
        <v>402</v>
      </c>
      <c r="S604" s="145" t="s">
        <v>4423</v>
      </c>
      <c r="T604" s="28">
        <v>19824.333333333336</v>
      </c>
      <c r="U604" s="233">
        <f>T604/T605</f>
        <v>8.8097772188312648E-2</v>
      </c>
      <c r="V604" s="165" t="s">
        <v>393</v>
      </c>
      <c r="W604" s="167" t="s">
        <v>614</v>
      </c>
      <c r="X604" s="48"/>
      <c r="Y604" s="49"/>
    </row>
    <row r="605" spans="2:25" ht="58.5" customHeight="1" x14ac:dyDescent="0.2">
      <c r="B605" s="95">
        <v>2</v>
      </c>
      <c r="C605" s="95">
        <v>15</v>
      </c>
      <c r="D605" s="95" t="s">
        <v>4426</v>
      </c>
      <c r="E605" s="119" t="s">
        <v>4300</v>
      </c>
      <c r="F605" s="46" t="s">
        <v>2881</v>
      </c>
      <c r="G605" s="93"/>
      <c r="H605" s="61" t="s">
        <v>1977</v>
      </c>
      <c r="I605" s="7"/>
      <c r="J605" s="53"/>
      <c r="K605" s="131"/>
      <c r="L605" s="129"/>
      <c r="M605" s="89"/>
      <c r="N605" s="109"/>
      <c r="O605" s="148"/>
      <c r="P605" s="8" t="s">
        <v>397</v>
      </c>
      <c r="Q605" s="9" t="s">
        <v>377</v>
      </c>
      <c r="R605" s="129"/>
      <c r="S605" s="146"/>
      <c r="T605" s="28">
        <v>225026.5</v>
      </c>
      <c r="U605" s="234"/>
      <c r="V605" s="165" t="s">
        <v>393</v>
      </c>
      <c r="W605" s="167" t="s">
        <v>614</v>
      </c>
      <c r="X605" s="48"/>
      <c r="Y605" s="49"/>
    </row>
    <row r="606" spans="2:25" ht="101.25" customHeight="1" x14ac:dyDescent="0.2">
      <c r="B606" s="94">
        <v>2</v>
      </c>
      <c r="C606" s="94">
        <v>15</v>
      </c>
      <c r="D606" s="94" t="s">
        <v>4451</v>
      </c>
      <c r="E606" s="118" t="s">
        <v>4300</v>
      </c>
      <c r="F606" s="46" t="s">
        <v>2881</v>
      </c>
      <c r="G606" s="93"/>
      <c r="H606" s="61" t="s">
        <v>1977</v>
      </c>
      <c r="I606" s="107"/>
      <c r="J606" s="87"/>
      <c r="K606" s="130" t="s">
        <v>4381</v>
      </c>
      <c r="L606" s="128" t="s">
        <v>414</v>
      </c>
      <c r="M606" s="87" t="s">
        <v>4429</v>
      </c>
      <c r="N606" s="107" t="s">
        <v>45</v>
      </c>
      <c r="O606" s="147" t="s">
        <v>964</v>
      </c>
      <c r="P606" s="8" t="s">
        <v>416</v>
      </c>
      <c r="Q606" s="11" t="s">
        <v>115</v>
      </c>
      <c r="R606" s="128" t="s">
        <v>415</v>
      </c>
      <c r="S606" s="145" t="s">
        <v>664</v>
      </c>
      <c r="T606" s="28">
        <v>6983</v>
      </c>
      <c r="U606" s="253">
        <f>((T606-T607)/T606)</f>
        <v>2.4344837462408706E-3</v>
      </c>
      <c r="V606" s="165" t="s">
        <v>65</v>
      </c>
      <c r="W606" s="167" t="s">
        <v>637</v>
      </c>
      <c r="X606" s="48"/>
      <c r="Y606" s="49"/>
    </row>
    <row r="607" spans="2:25" ht="101.25" customHeight="1" x14ac:dyDescent="0.2">
      <c r="B607" s="95">
        <v>2</v>
      </c>
      <c r="C607" s="95">
        <v>15</v>
      </c>
      <c r="D607" s="95" t="s">
        <v>4426</v>
      </c>
      <c r="E607" s="119" t="s">
        <v>4300</v>
      </c>
      <c r="F607" s="46" t="s">
        <v>2881</v>
      </c>
      <c r="G607" s="93"/>
      <c r="H607" s="61" t="s">
        <v>1977</v>
      </c>
      <c r="I607" s="109"/>
      <c r="J607" s="89"/>
      <c r="K607" s="131"/>
      <c r="L607" s="129"/>
      <c r="M607" s="89"/>
      <c r="N607" s="109"/>
      <c r="O607" s="148"/>
      <c r="P607" s="8" t="s">
        <v>417</v>
      </c>
      <c r="Q607" s="11" t="s">
        <v>115</v>
      </c>
      <c r="R607" s="129"/>
      <c r="S607" s="146"/>
      <c r="T607" s="28">
        <v>6966</v>
      </c>
      <c r="U607" s="254"/>
      <c r="V607" s="165" t="s">
        <v>65</v>
      </c>
      <c r="W607" s="167" t="s">
        <v>637</v>
      </c>
      <c r="X607" s="48"/>
      <c r="Y607" s="49"/>
    </row>
    <row r="608" spans="2:25" ht="102.75" customHeight="1" x14ac:dyDescent="0.2">
      <c r="B608" s="94">
        <v>2</v>
      </c>
      <c r="C608" s="94">
        <v>15</v>
      </c>
      <c r="D608" s="94" t="s">
        <v>4451</v>
      </c>
      <c r="E608" s="118" t="s">
        <v>4300</v>
      </c>
      <c r="F608" s="111" t="s">
        <v>2881</v>
      </c>
      <c r="G608" s="93"/>
      <c r="H608" s="61" t="s">
        <v>1977</v>
      </c>
      <c r="I608" s="107"/>
      <c r="J608" s="87"/>
      <c r="K608" s="130" t="s">
        <v>4382</v>
      </c>
      <c r="L608" s="128" t="s">
        <v>418</v>
      </c>
      <c r="M608" s="87" t="s">
        <v>4429</v>
      </c>
      <c r="N608" s="107" t="s">
        <v>45</v>
      </c>
      <c r="O608" s="147" t="s">
        <v>608</v>
      </c>
      <c r="P608" s="8" t="s">
        <v>420</v>
      </c>
      <c r="Q608" s="11" t="s">
        <v>383</v>
      </c>
      <c r="R608" s="128" t="s">
        <v>419</v>
      </c>
      <c r="S608" s="145" t="s">
        <v>664</v>
      </c>
      <c r="T608" s="28">
        <v>553</v>
      </c>
      <c r="U608" s="233">
        <f>((T608-T609)/T608)</f>
        <v>0.12658227848101267</v>
      </c>
      <c r="V608" s="165" t="s">
        <v>1024</v>
      </c>
      <c r="W608" s="167" t="s">
        <v>614</v>
      </c>
      <c r="X608" s="48"/>
      <c r="Y608" s="49"/>
    </row>
    <row r="609" spans="2:25" ht="102.75" customHeight="1" x14ac:dyDescent="0.2">
      <c r="B609" s="95">
        <v>2</v>
      </c>
      <c r="C609" s="95">
        <v>15</v>
      </c>
      <c r="D609" s="95" t="s">
        <v>4426</v>
      </c>
      <c r="E609" s="119" t="s">
        <v>4300</v>
      </c>
      <c r="F609" s="112"/>
      <c r="G609" s="93"/>
      <c r="H609" s="61" t="s">
        <v>1977</v>
      </c>
      <c r="I609" s="109"/>
      <c r="J609" s="89"/>
      <c r="K609" s="131"/>
      <c r="L609" s="129"/>
      <c r="M609" s="89"/>
      <c r="N609" s="109"/>
      <c r="O609" s="148"/>
      <c r="P609" s="8" t="s">
        <v>421</v>
      </c>
      <c r="Q609" s="11" t="s">
        <v>383</v>
      </c>
      <c r="R609" s="129"/>
      <c r="S609" s="146"/>
      <c r="T609" s="28">
        <v>483</v>
      </c>
      <c r="U609" s="234"/>
      <c r="V609" s="165"/>
      <c r="W609" s="167"/>
      <c r="X609" s="48"/>
      <c r="Y609" s="49"/>
    </row>
    <row r="610" spans="2:25" ht="45" customHeight="1" x14ac:dyDescent="0.2">
      <c r="B610" s="94">
        <v>2</v>
      </c>
      <c r="C610" s="94">
        <v>16</v>
      </c>
      <c r="D610" s="93" t="s">
        <v>3057</v>
      </c>
      <c r="E610" s="118" t="s">
        <v>4299</v>
      </c>
      <c r="F610" s="164" t="s">
        <v>2881</v>
      </c>
      <c r="G610" s="93" t="s">
        <v>3058</v>
      </c>
      <c r="H610" s="182" t="s">
        <v>1977</v>
      </c>
      <c r="I610" s="156" t="s">
        <v>3059</v>
      </c>
      <c r="J610" s="93" t="s">
        <v>758</v>
      </c>
      <c r="K610" s="158" t="s">
        <v>3060</v>
      </c>
      <c r="L610" s="158" t="s">
        <v>3061</v>
      </c>
      <c r="M610" s="93" t="s">
        <v>607</v>
      </c>
      <c r="N610" s="93" t="s">
        <v>45</v>
      </c>
      <c r="O610" s="93" t="s">
        <v>608</v>
      </c>
      <c r="P610" s="47" t="s">
        <v>3062</v>
      </c>
      <c r="Q610" s="43" t="s">
        <v>391</v>
      </c>
      <c r="R610" s="158" t="s">
        <v>3063</v>
      </c>
      <c r="S610" s="93" t="s">
        <v>612</v>
      </c>
      <c r="T610" s="64">
        <v>2</v>
      </c>
      <c r="U610" s="235">
        <f>+T610/T611</f>
        <v>0.15384615384615385</v>
      </c>
      <c r="V610" s="165" t="s">
        <v>1024</v>
      </c>
      <c r="W610" s="167" t="s">
        <v>614</v>
      </c>
      <c r="X610" s="165" t="s">
        <v>3064</v>
      </c>
      <c r="Y610" s="165" t="s">
        <v>2891</v>
      </c>
    </row>
    <row r="611" spans="2:25" ht="45" customHeight="1" x14ac:dyDescent="0.2">
      <c r="B611" s="95">
        <v>2</v>
      </c>
      <c r="C611" s="95">
        <v>16</v>
      </c>
      <c r="D611" s="93"/>
      <c r="E611" s="119" t="s">
        <v>4299</v>
      </c>
      <c r="F611" s="164"/>
      <c r="G611" s="93"/>
      <c r="H611" s="182"/>
      <c r="I611" s="156"/>
      <c r="J611" s="93" t="s">
        <v>758</v>
      </c>
      <c r="K611" s="158" t="s">
        <v>3060</v>
      </c>
      <c r="L611" s="158"/>
      <c r="M611" s="93"/>
      <c r="N611" s="93" t="s">
        <v>45</v>
      </c>
      <c r="O611" s="93"/>
      <c r="P611" s="47" t="s">
        <v>3065</v>
      </c>
      <c r="Q611" s="43" t="s">
        <v>391</v>
      </c>
      <c r="R611" s="158"/>
      <c r="S611" s="93"/>
      <c r="T611" s="64">
        <v>13</v>
      </c>
      <c r="U611" s="235"/>
      <c r="V611" s="165"/>
      <c r="W611" s="167"/>
      <c r="X611" s="165"/>
      <c r="Y611" s="165"/>
    </row>
    <row r="612" spans="2:25" ht="145.5" customHeight="1" x14ac:dyDescent="0.2">
      <c r="B612" s="114">
        <v>2</v>
      </c>
      <c r="C612" s="114">
        <v>16</v>
      </c>
      <c r="D612" s="93" t="s">
        <v>3057</v>
      </c>
      <c r="E612" s="105" t="s">
        <v>4299</v>
      </c>
      <c r="F612" s="111" t="s">
        <v>2881</v>
      </c>
      <c r="G612" s="93" t="s">
        <v>3066</v>
      </c>
      <c r="H612" s="182" t="s">
        <v>1977</v>
      </c>
      <c r="I612" s="156" t="s">
        <v>3067</v>
      </c>
      <c r="J612" s="93" t="s">
        <v>758</v>
      </c>
      <c r="K612" s="158" t="s">
        <v>3068</v>
      </c>
      <c r="L612" s="158" t="s">
        <v>3069</v>
      </c>
      <c r="M612" s="93" t="s">
        <v>607</v>
      </c>
      <c r="N612" s="93" t="s">
        <v>2388</v>
      </c>
      <c r="O612" s="93" t="s">
        <v>1994</v>
      </c>
      <c r="P612" s="79" t="s">
        <v>3070</v>
      </c>
      <c r="Q612" s="43" t="s">
        <v>1996</v>
      </c>
      <c r="R612" s="158" t="s">
        <v>3071</v>
      </c>
      <c r="S612" s="93" t="s">
        <v>664</v>
      </c>
      <c r="T612" s="64">
        <v>1</v>
      </c>
      <c r="U612" s="235">
        <v>1</v>
      </c>
      <c r="V612" s="165" t="s">
        <v>3072</v>
      </c>
      <c r="W612" s="167" t="s">
        <v>614</v>
      </c>
      <c r="X612" s="165" t="s">
        <v>3073</v>
      </c>
      <c r="Y612" s="165" t="s">
        <v>2891</v>
      </c>
    </row>
    <row r="613" spans="2:25" ht="145.5" customHeight="1" x14ac:dyDescent="0.2">
      <c r="B613" s="115">
        <v>2</v>
      </c>
      <c r="C613" s="115">
        <v>16</v>
      </c>
      <c r="D613" s="93"/>
      <c r="E613" s="113"/>
      <c r="F613" s="117"/>
      <c r="G613" s="93"/>
      <c r="H613" s="182"/>
      <c r="I613" s="156"/>
      <c r="J613" s="93"/>
      <c r="K613" s="158"/>
      <c r="L613" s="158"/>
      <c r="M613" s="93"/>
      <c r="N613" s="93"/>
      <c r="O613" s="93"/>
      <c r="P613" s="79" t="s">
        <v>3074</v>
      </c>
      <c r="Q613" s="43" t="s">
        <v>1996</v>
      </c>
      <c r="R613" s="158"/>
      <c r="S613" s="93"/>
      <c r="T613" s="64">
        <v>1</v>
      </c>
      <c r="U613" s="235"/>
      <c r="V613" s="165"/>
      <c r="W613" s="167"/>
      <c r="X613" s="165"/>
      <c r="Y613" s="165"/>
    </row>
    <row r="614" spans="2:25" ht="171" customHeight="1" x14ac:dyDescent="0.2">
      <c r="B614" s="116">
        <v>2</v>
      </c>
      <c r="C614" s="116">
        <v>16</v>
      </c>
      <c r="D614" s="93"/>
      <c r="E614" s="106"/>
      <c r="F614" s="112"/>
      <c r="G614" s="93"/>
      <c r="H614" s="182"/>
      <c r="I614" s="156"/>
      <c r="J614" s="93"/>
      <c r="K614" s="158"/>
      <c r="L614" s="158"/>
      <c r="M614" s="93"/>
      <c r="N614" s="93"/>
      <c r="O614" s="93"/>
      <c r="P614" s="79" t="s">
        <v>3075</v>
      </c>
      <c r="Q614" s="43" t="s">
        <v>1996</v>
      </c>
      <c r="R614" s="158"/>
      <c r="S614" s="93"/>
      <c r="T614" s="64">
        <v>1</v>
      </c>
      <c r="U614" s="235"/>
      <c r="V614" s="165"/>
      <c r="W614" s="167"/>
      <c r="X614" s="165"/>
      <c r="Y614" s="165"/>
    </row>
    <row r="615" spans="2:25" ht="78" customHeight="1" x14ac:dyDescent="0.2">
      <c r="B615" s="94">
        <v>2</v>
      </c>
      <c r="C615" s="94">
        <v>16</v>
      </c>
      <c r="D615" s="93" t="s">
        <v>3057</v>
      </c>
      <c r="E615" s="105" t="s">
        <v>4299</v>
      </c>
      <c r="F615" s="164" t="s">
        <v>2881</v>
      </c>
      <c r="G615" s="93" t="s">
        <v>3076</v>
      </c>
      <c r="H615" s="182" t="s">
        <v>1977</v>
      </c>
      <c r="I615" s="156" t="s">
        <v>3077</v>
      </c>
      <c r="J615" s="93" t="s">
        <v>3078</v>
      </c>
      <c r="K615" s="158" t="s">
        <v>3079</v>
      </c>
      <c r="L615" s="158" t="s">
        <v>3080</v>
      </c>
      <c r="M615" s="93" t="s">
        <v>607</v>
      </c>
      <c r="N615" s="93" t="s">
        <v>45</v>
      </c>
      <c r="O615" s="93" t="s">
        <v>608</v>
      </c>
      <c r="P615" s="47" t="s">
        <v>3081</v>
      </c>
      <c r="Q615" s="43" t="s">
        <v>1982</v>
      </c>
      <c r="R615" s="158" t="s">
        <v>3082</v>
      </c>
      <c r="S615" s="93" t="s">
        <v>612</v>
      </c>
      <c r="T615" s="64">
        <v>2</v>
      </c>
      <c r="U615" s="235">
        <f>+T615/T616</f>
        <v>0.2857142857142857</v>
      </c>
      <c r="V615" s="165" t="s">
        <v>3083</v>
      </c>
      <c r="W615" s="167" t="s">
        <v>614</v>
      </c>
      <c r="X615" s="165" t="s">
        <v>3084</v>
      </c>
      <c r="Y615" s="165" t="s">
        <v>2891</v>
      </c>
    </row>
    <row r="616" spans="2:25" ht="78" customHeight="1" x14ac:dyDescent="0.2">
      <c r="B616" s="95"/>
      <c r="C616" s="95">
        <v>16</v>
      </c>
      <c r="D616" s="93" t="s">
        <v>3057</v>
      </c>
      <c r="E616" s="106"/>
      <c r="F616" s="164" t="s">
        <v>2881</v>
      </c>
      <c r="G616" s="93"/>
      <c r="H616" s="182"/>
      <c r="I616" s="156"/>
      <c r="J616" s="93" t="s">
        <v>3078</v>
      </c>
      <c r="K616" s="158" t="s">
        <v>3079</v>
      </c>
      <c r="L616" s="158"/>
      <c r="M616" s="93"/>
      <c r="N616" s="93" t="s">
        <v>45</v>
      </c>
      <c r="O616" s="93"/>
      <c r="P616" s="47" t="s">
        <v>3085</v>
      </c>
      <c r="Q616" s="43" t="s">
        <v>3086</v>
      </c>
      <c r="R616" s="158"/>
      <c r="S616" s="93"/>
      <c r="T616" s="64">
        <v>7</v>
      </c>
      <c r="U616" s="235"/>
      <c r="V616" s="165"/>
      <c r="W616" s="167"/>
      <c r="X616" s="165"/>
      <c r="Y616" s="165"/>
    </row>
    <row r="617" spans="2:25" ht="59.25" customHeight="1" x14ac:dyDescent="0.2">
      <c r="B617" s="94">
        <v>2</v>
      </c>
      <c r="C617" s="94">
        <v>16</v>
      </c>
      <c r="D617" s="93" t="s">
        <v>3057</v>
      </c>
      <c r="E617" s="105" t="s">
        <v>4299</v>
      </c>
      <c r="F617" s="164" t="s">
        <v>2881</v>
      </c>
      <c r="G617" s="93" t="s">
        <v>3087</v>
      </c>
      <c r="H617" s="182" t="s">
        <v>1977</v>
      </c>
      <c r="I617" s="156" t="s">
        <v>3088</v>
      </c>
      <c r="J617" s="93" t="s">
        <v>758</v>
      </c>
      <c r="K617" s="158" t="s">
        <v>3089</v>
      </c>
      <c r="L617" s="158" t="s">
        <v>3090</v>
      </c>
      <c r="M617" s="93" t="s">
        <v>607</v>
      </c>
      <c r="N617" s="93" t="s">
        <v>45</v>
      </c>
      <c r="O617" s="93" t="s">
        <v>608</v>
      </c>
      <c r="P617" s="47" t="s">
        <v>3091</v>
      </c>
      <c r="Q617" s="43" t="s">
        <v>391</v>
      </c>
      <c r="R617" s="158" t="s">
        <v>3092</v>
      </c>
      <c r="S617" s="93" t="s">
        <v>664</v>
      </c>
      <c r="T617" s="64">
        <v>630</v>
      </c>
      <c r="U617" s="235">
        <f>+T617/T618</f>
        <v>0.875</v>
      </c>
      <c r="V617" s="165" t="s">
        <v>3093</v>
      </c>
      <c r="W617" s="167" t="s">
        <v>614</v>
      </c>
      <c r="X617" s="165" t="s">
        <v>3094</v>
      </c>
      <c r="Y617" s="165" t="s">
        <v>2891</v>
      </c>
    </row>
    <row r="618" spans="2:25" ht="59.25" customHeight="1" x14ac:dyDescent="0.2">
      <c r="B618" s="95">
        <v>2</v>
      </c>
      <c r="C618" s="95">
        <v>16</v>
      </c>
      <c r="D618" s="93" t="s">
        <v>3057</v>
      </c>
      <c r="E618" s="106" t="s">
        <v>4299</v>
      </c>
      <c r="F618" s="164" t="s">
        <v>2881</v>
      </c>
      <c r="G618" s="93"/>
      <c r="H618" s="182"/>
      <c r="I618" s="156"/>
      <c r="J618" s="93" t="s">
        <v>758</v>
      </c>
      <c r="K618" s="158" t="s">
        <v>3089</v>
      </c>
      <c r="L618" s="158"/>
      <c r="M618" s="93"/>
      <c r="N618" s="93" t="s">
        <v>45</v>
      </c>
      <c r="O618" s="93"/>
      <c r="P618" s="47" t="s">
        <v>3095</v>
      </c>
      <c r="Q618" s="43" t="s">
        <v>391</v>
      </c>
      <c r="R618" s="158"/>
      <c r="S618" s="93"/>
      <c r="T618" s="64">
        <v>720</v>
      </c>
      <c r="U618" s="235"/>
      <c r="V618" s="165"/>
      <c r="W618" s="167"/>
      <c r="X618" s="165"/>
      <c r="Y618" s="165"/>
    </row>
    <row r="619" spans="2:25" ht="54" customHeight="1" x14ac:dyDescent="0.2">
      <c r="B619" s="94">
        <v>2</v>
      </c>
      <c r="C619" s="94">
        <v>16</v>
      </c>
      <c r="D619" s="93" t="s">
        <v>3057</v>
      </c>
      <c r="E619" s="105" t="s">
        <v>4299</v>
      </c>
      <c r="F619" s="164" t="s">
        <v>2881</v>
      </c>
      <c r="G619" s="93" t="s">
        <v>3096</v>
      </c>
      <c r="H619" s="182" t="s">
        <v>1977</v>
      </c>
      <c r="I619" s="156" t="s">
        <v>3097</v>
      </c>
      <c r="J619" s="93" t="s">
        <v>758</v>
      </c>
      <c r="K619" s="158" t="s">
        <v>3098</v>
      </c>
      <c r="L619" s="158" t="s">
        <v>3099</v>
      </c>
      <c r="M619" s="93" t="s">
        <v>607</v>
      </c>
      <c r="N619" s="93" t="s">
        <v>45</v>
      </c>
      <c r="O619" s="93" t="s">
        <v>608</v>
      </c>
      <c r="P619" s="47" t="s">
        <v>3100</v>
      </c>
      <c r="Q619" s="43" t="s">
        <v>2926</v>
      </c>
      <c r="R619" s="158" t="s">
        <v>3101</v>
      </c>
      <c r="S619" s="93" t="s">
        <v>612</v>
      </c>
      <c r="T619" s="64">
        <v>2</v>
      </c>
      <c r="U619" s="235">
        <f>+T619/T620</f>
        <v>0.16666666666666666</v>
      </c>
      <c r="V619" s="165" t="s">
        <v>1024</v>
      </c>
      <c r="W619" s="167" t="s">
        <v>614</v>
      </c>
      <c r="X619" s="165" t="s">
        <v>3102</v>
      </c>
      <c r="Y619" s="165" t="s">
        <v>2891</v>
      </c>
    </row>
    <row r="620" spans="2:25" ht="54" customHeight="1" x14ac:dyDescent="0.2">
      <c r="B620" s="95">
        <v>2</v>
      </c>
      <c r="C620" s="95">
        <v>16</v>
      </c>
      <c r="D620" s="93" t="s">
        <v>3057</v>
      </c>
      <c r="E620" s="106" t="s">
        <v>4299</v>
      </c>
      <c r="F620" s="164" t="s">
        <v>2881</v>
      </c>
      <c r="G620" s="93"/>
      <c r="H620" s="182"/>
      <c r="I620" s="156"/>
      <c r="J620" s="93" t="s">
        <v>758</v>
      </c>
      <c r="K620" s="158" t="s">
        <v>3098</v>
      </c>
      <c r="L620" s="158"/>
      <c r="M620" s="93"/>
      <c r="N620" s="93" t="s">
        <v>45</v>
      </c>
      <c r="O620" s="93"/>
      <c r="P620" s="47" t="s">
        <v>3103</v>
      </c>
      <c r="Q620" s="43" t="s">
        <v>2926</v>
      </c>
      <c r="R620" s="158"/>
      <c r="S620" s="93"/>
      <c r="T620" s="64">
        <v>12</v>
      </c>
      <c r="U620" s="235"/>
      <c r="V620" s="165"/>
      <c r="W620" s="167"/>
      <c r="X620" s="165"/>
      <c r="Y620" s="165"/>
    </row>
    <row r="621" spans="2:25" ht="54.75" customHeight="1" x14ac:dyDescent="0.2">
      <c r="B621" s="94">
        <v>2</v>
      </c>
      <c r="C621" s="94">
        <v>16</v>
      </c>
      <c r="D621" s="93" t="s">
        <v>3057</v>
      </c>
      <c r="E621" s="105" t="s">
        <v>4299</v>
      </c>
      <c r="F621" s="164" t="s">
        <v>2881</v>
      </c>
      <c r="G621" s="93" t="s">
        <v>3104</v>
      </c>
      <c r="H621" s="182" t="s">
        <v>603</v>
      </c>
      <c r="I621" s="156" t="s">
        <v>3105</v>
      </c>
      <c r="J621" s="93" t="s">
        <v>758</v>
      </c>
      <c r="K621" s="158" t="s">
        <v>3106</v>
      </c>
      <c r="L621" s="158" t="s">
        <v>3107</v>
      </c>
      <c r="M621" s="93" t="s">
        <v>607</v>
      </c>
      <c r="N621" s="93" t="s">
        <v>45</v>
      </c>
      <c r="O621" s="93" t="s">
        <v>608</v>
      </c>
      <c r="P621" s="47" t="s">
        <v>3108</v>
      </c>
      <c r="Q621" s="43" t="s">
        <v>751</v>
      </c>
      <c r="R621" s="158" t="s">
        <v>3109</v>
      </c>
      <c r="S621" s="93" t="s">
        <v>664</v>
      </c>
      <c r="T621" s="82">
        <v>129</v>
      </c>
      <c r="U621" s="235">
        <f>+T621/T622</f>
        <v>1</v>
      </c>
      <c r="V621" s="165" t="s">
        <v>3110</v>
      </c>
      <c r="W621" s="167" t="s">
        <v>614</v>
      </c>
      <c r="X621" s="165" t="s">
        <v>2693</v>
      </c>
      <c r="Y621" s="165" t="s">
        <v>2891</v>
      </c>
    </row>
    <row r="622" spans="2:25" ht="54.75" customHeight="1" x14ac:dyDescent="0.2">
      <c r="B622" s="95">
        <v>2</v>
      </c>
      <c r="C622" s="95">
        <v>16</v>
      </c>
      <c r="D622" s="93" t="s">
        <v>3057</v>
      </c>
      <c r="E622" s="106" t="s">
        <v>4299</v>
      </c>
      <c r="F622" s="164" t="s">
        <v>2881</v>
      </c>
      <c r="G622" s="93"/>
      <c r="H622" s="182"/>
      <c r="I622" s="156"/>
      <c r="J622" s="93" t="s">
        <v>758</v>
      </c>
      <c r="K622" s="158" t="s">
        <v>3111</v>
      </c>
      <c r="L622" s="158"/>
      <c r="M622" s="93"/>
      <c r="N622" s="93" t="s">
        <v>45</v>
      </c>
      <c r="O622" s="93"/>
      <c r="P622" s="47" t="s">
        <v>3112</v>
      </c>
      <c r="Q622" s="43" t="s">
        <v>751</v>
      </c>
      <c r="R622" s="158"/>
      <c r="S622" s="93"/>
      <c r="T622" s="82">
        <v>129</v>
      </c>
      <c r="U622" s="235"/>
      <c r="V622" s="165"/>
      <c r="W622" s="167"/>
      <c r="X622" s="165"/>
      <c r="Y622" s="165"/>
    </row>
    <row r="623" spans="2:25" ht="92.25" customHeight="1" x14ac:dyDescent="0.2">
      <c r="B623" s="94">
        <v>2</v>
      </c>
      <c r="C623" s="94">
        <v>16</v>
      </c>
      <c r="D623" s="93" t="s">
        <v>4452</v>
      </c>
      <c r="E623" s="105" t="s">
        <v>4300</v>
      </c>
      <c r="F623" s="164" t="s">
        <v>2881</v>
      </c>
      <c r="G623" s="105"/>
      <c r="H623" s="61" t="s">
        <v>1977</v>
      </c>
      <c r="I623" s="87"/>
      <c r="J623" s="87"/>
      <c r="K623" s="130" t="s">
        <v>4375</v>
      </c>
      <c r="L623" s="128" t="s">
        <v>373</v>
      </c>
      <c r="M623" s="87" t="s">
        <v>607</v>
      </c>
      <c r="N623" s="107" t="s">
        <v>66</v>
      </c>
      <c r="O623" s="147" t="s">
        <v>964</v>
      </c>
      <c r="P623" s="8" t="s">
        <v>375</v>
      </c>
      <c r="Q623" s="11" t="s">
        <v>66</v>
      </c>
      <c r="R623" s="128" t="s">
        <v>374</v>
      </c>
      <c r="S623" s="145" t="s">
        <v>4423</v>
      </c>
      <c r="T623" s="30">
        <v>60152834.469999999</v>
      </c>
      <c r="U623" s="241">
        <f>T623/T624</f>
        <v>373.43916903611915</v>
      </c>
      <c r="V623" s="173" t="s">
        <v>372</v>
      </c>
      <c r="W623" s="175" t="s">
        <v>637</v>
      </c>
      <c r="X623" s="48"/>
      <c r="Y623" s="49"/>
    </row>
    <row r="624" spans="2:25" ht="92.25" customHeight="1" x14ac:dyDescent="0.2">
      <c r="B624" s="95">
        <v>2</v>
      </c>
      <c r="C624" s="95">
        <v>16</v>
      </c>
      <c r="D624" s="93" t="s">
        <v>4427</v>
      </c>
      <c r="E624" s="106" t="s">
        <v>4300</v>
      </c>
      <c r="F624" s="164"/>
      <c r="G624" s="106"/>
      <c r="H624" s="61" t="s">
        <v>1977</v>
      </c>
      <c r="I624" s="89"/>
      <c r="J624" s="89"/>
      <c r="K624" s="131"/>
      <c r="L624" s="129"/>
      <c r="M624" s="89"/>
      <c r="N624" s="109"/>
      <c r="O624" s="148"/>
      <c r="P624" s="8" t="s">
        <v>376</v>
      </c>
      <c r="Q624" s="11" t="s">
        <v>377</v>
      </c>
      <c r="R624" s="129"/>
      <c r="S624" s="146"/>
      <c r="T624" s="28">
        <v>161078</v>
      </c>
      <c r="U624" s="242"/>
      <c r="V624" s="174" t="s">
        <v>372</v>
      </c>
      <c r="W624" s="176" t="s">
        <v>637</v>
      </c>
      <c r="X624" s="48"/>
      <c r="Y624" s="49"/>
    </row>
    <row r="625" spans="2:25" ht="92.25" customHeight="1" x14ac:dyDescent="0.2">
      <c r="B625" s="94">
        <v>2</v>
      </c>
      <c r="C625" s="94">
        <v>16</v>
      </c>
      <c r="D625" s="93" t="s">
        <v>4452</v>
      </c>
      <c r="E625" s="105" t="s">
        <v>4300</v>
      </c>
      <c r="F625" s="111" t="s">
        <v>2881</v>
      </c>
      <c r="G625" s="105"/>
      <c r="H625" s="61" t="s">
        <v>1977</v>
      </c>
      <c r="I625" s="87"/>
      <c r="J625" s="87"/>
      <c r="K625" s="130" t="s">
        <v>4377</v>
      </c>
      <c r="L625" s="128" t="s">
        <v>386</v>
      </c>
      <c r="M625" s="87" t="s">
        <v>4429</v>
      </c>
      <c r="N625" s="107" t="s">
        <v>45</v>
      </c>
      <c r="O625" s="147" t="s">
        <v>608</v>
      </c>
      <c r="P625" s="8" t="s">
        <v>388</v>
      </c>
      <c r="Q625" s="11" t="s">
        <v>389</v>
      </c>
      <c r="R625" s="128" t="s">
        <v>387</v>
      </c>
      <c r="S625" s="145" t="s">
        <v>4423</v>
      </c>
      <c r="T625" s="39">
        <v>5110257.6000000006</v>
      </c>
      <c r="U625" s="229">
        <f>T625/T626</f>
        <v>0.20484080924353687</v>
      </c>
      <c r="V625" s="173" t="s">
        <v>385</v>
      </c>
      <c r="W625" s="175" t="s">
        <v>614</v>
      </c>
      <c r="X625" s="48"/>
      <c r="Y625" s="49"/>
    </row>
    <row r="626" spans="2:25" ht="92.25" customHeight="1" x14ac:dyDescent="0.2">
      <c r="B626" s="95">
        <v>2</v>
      </c>
      <c r="C626" s="95">
        <v>16</v>
      </c>
      <c r="D626" s="93" t="s">
        <v>4427</v>
      </c>
      <c r="E626" s="106" t="s">
        <v>4300</v>
      </c>
      <c r="F626" s="112"/>
      <c r="G626" s="106"/>
      <c r="H626" s="61" t="s">
        <v>1977</v>
      </c>
      <c r="I626" s="89"/>
      <c r="J626" s="89"/>
      <c r="K626" s="131"/>
      <c r="L626" s="129"/>
      <c r="M626" s="89"/>
      <c r="N626" s="109"/>
      <c r="O626" s="148"/>
      <c r="P626" s="8" t="s">
        <v>390</v>
      </c>
      <c r="Q626" s="11" t="s">
        <v>389</v>
      </c>
      <c r="R626" s="129"/>
      <c r="S626" s="146"/>
      <c r="T626" s="39">
        <v>24947458.559999999</v>
      </c>
      <c r="U626" s="230"/>
      <c r="V626" s="174" t="s">
        <v>385</v>
      </c>
      <c r="W626" s="176" t="s">
        <v>614</v>
      </c>
      <c r="X626" s="48"/>
      <c r="Y626" s="49"/>
    </row>
    <row r="627" spans="2:25" ht="92.25" customHeight="1" x14ac:dyDescent="0.2">
      <c r="B627" s="94">
        <v>2</v>
      </c>
      <c r="C627" s="94">
        <v>16</v>
      </c>
      <c r="D627" s="93" t="s">
        <v>4452</v>
      </c>
      <c r="E627" s="105" t="s">
        <v>4300</v>
      </c>
      <c r="F627" s="46" t="s">
        <v>2881</v>
      </c>
      <c r="G627" s="105"/>
      <c r="H627" s="62" t="s">
        <v>1977</v>
      </c>
      <c r="I627" s="87"/>
      <c r="J627" s="87"/>
      <c r="K627" s="130" t="s">
        <v>4379</v>
      </c>
      <c r="L627" s="128" t="s">
        <v>405</v>
      </c>
      <c r="M627" s="87" t="s">
        <v>4429</v>
      </c>
      <c r="N627" s="107" t="s">
        <v>45</v>
      </c>
      <c r="O627" s="147" t="s">
        <v>608</v>
      </c>
      <c r="P627" s="8" t="s">
        <v>407</v>
      </c>
      <c r="Q627" s="9" t="s">
        <v>377</v>
      </c>
      <c r="R627" s="128" t="s">
        <v>406</v>
      </c>
      <c r="S627" s="93" t="s">
        <v>664</v>
      </c>
      <c r="T627" s="28">
        <v>4449</v>
      </c>
      <c r="U627" s="229" t="s">
        <v>28</v>
      </c>
      <c r="V627" s="173" t="s">
        <v>404</v>
      </c>
      <c r="W627" s="175" t="s">
        <v>614</v>
      </c>
      <c r="X627" s="48"/>
      <c r="Y627" s="49"/>
    </row>
    <row r="628" spans="2:25" ht="92.25" customHeight="1" x14ac:dyDescent="0.2">
      <c r="B628" s="95">
        <v>2</v>
      </c>
      <c r="C628" s="95">
        <v>16</v>
      </c>
      <c r="D628" s="93" t="s">
        <v>4427</v>
      </c>
      <c r="E628" s="106" t="s">
        <v>4300</v>
      </c>
      <c r="F628" s="46" t="s">
        <v>2881</v>
      </c>
      <c r="G628" s="106"/>
      <c r="H628" s="62" t="s">
        <v>1977</v>
      </c>
      <c r="I628" s="89"/>
      <c r="J628" s="89"/>
      <c r="K628" s="131"/>
      <c r="L628" s="129"/>
      <c r="M628" s="89"/>
      <c r="N628" s="109"/>
      <c r="O628" s="148"/>
      <c r="P628" s="8" t="s">
        <v>408</v>
      </c>
      <c r="Q628" s="9" t="s">
        <v>377</v>
      </c>
      <c r="R628" s="129"/>
      <c r="S628" s="93"/>
      <c r="T628" s="28" t="s">
        <v>28</v>
      </c>
      <c r="U628" s="230"/>
      <c r="V628" s="174" t="s">
        <v>404</v>
      </c>
      <c r="W628" s="176" t="s">
        <v>614</v>
      </c>
      <c r="X628" s="48"/>
      <c r="Y628" s="49"/>
    </row>
    <row r="629" spans="2:25" ht="92.25" customHeight="1" x14ac:dyDescent="0.2">
      <c r="B629" s="94">
        <v>2</v>
      </c>
      <c r="C629" s="94">
        <v>16</v>
      </c>
      <c r="D629" s="93" t="s">
        <v>4452</v>
      </c>
      <c r="E629" s="105" t="s">
        <v>4300</v>
      </c>
      <c r="F629" s="46" t="s">
        <v>2881</v>
      </c>
      <c r="G629" s="105"/>
      <c r="H629" s="62" t="s">
        <v>1977</v>
      </c>
      <c r="I629" s="66"/>
      <c r="J629" s="53"/>
      <c r="K629" s="17" t="s">
        <v>4380</v>
      </c>
      <c r="L629" s="8" t="s">
        <v>410</v>
      </c>
      <c r="M629" s="53" t="s">
        <v>4429</v>
      </c>
      <c r="N629" s="51" t="s">
        <v>45</v>
      </c>
      <c r="O629" s="57" t="s">
        <v>608</v>
      </c>
      <c r="P629" s="8" t="s">
        <v>412</v>
      </c>
      <c r="Q629" s="9" t="s">
        <v>377</v>
      </c>
      <c r="R629" s="128" t="s">
        <v>411</v>
      </c>
      <c r="S629" s="93" t="s">
        <v>664</v>
      </c>
      <c r="T629" s="28">
        <v>161048</v>
      </c>
      <c r="U629" s="229">
        <f>T629/T630</f>
        <v>0.61851853274290736</v>
      </c>
      <c r="V629" s="173" t="s">
        <v>409</v>
      </c>
      <c r="W629" s="175" t="s">
        <v>614</v>
      </c>
      <c r="X629" s="48"/>
      <c r="Y629" s="49"/>
    </row>
    <row r="630" spans="2:25" ht="92.25" customHeight="1" x14ac:dyDescent="0.2">
      <c r="B630" s="95">
        <v>2</v>
      </c>
      <c r="C630" s="95">
        <v>16</v>
      </c>
      <c r="D630" s="93" t="s">
        <v>4427</v>
      </c>
      <c r="E630" s="106" t="s">
        <v>4300</v>
      </c>
      <c r="F630" s="46" t="s">
        <v>2881</v>
      </c>
      <c r="G630" s="106"/>
      <c r="H630" s="62" t="s">
        <v>1977</v>
      </c>
      <c r="I630" s="66"/>
      <c r="J630" s="53"/>
      <c r="K630" s="17"/>
      <c r="L630" s="8"/>
      <c r="M630" s="53"/>
      <c r="N630" s="51"/>
      <c r="O630" s="57"/>
      <c r="P630" s="8" t="s">
        <v>413</v>
      </c>
      <c r="Q630" s="9" t="s">
        <v>377</v>
      </c>
      <c r="R630" s="129"/>
      <c r="S630" s="93"/>
      <c r="T630" s="28">
        <v>260377</v>
      </c>
      <c r="U630" s="230"/>
      <c r="V630" s="174"/>
      <c r="W630" s="176"/>
      <c r="X630" s="48"/>
      <c r="Y630" s="49"/>
    </row>
    <row r="631" spans="2:25" ht="46.5" customHeight="1" x14ac:dyDescent="0.2">
      <c r="B631" s="94">
        <v>3</v>
      </c>
      <c r="C631" s="94">
        <v>17</v>
      </c>
      <c r="D631" s="93" t="s">
        <v>3113</v>
      </c>
      <c r="E631" s="105" t="s">
        <v>4299</v>
      </c>
      <c r="F631" s="179" t="s">
        <v>3114</v>
      </c>
      <c r="G631" s="93" t="s">
        <v>3115</v>
      </c>
      <c r="H631" s="177" t="s">
        <v>3117</v>
      </c>
      <c r="I631" s="158" t="s">
        <v>3116</v>
      </c>
      <c r="J631" s="93" t="s">
        <v>3118</v>
      </c>
      <c r="K631" s="158" t="s">
        <v>3119</v>
      </c>
      <c r="L631" s="158" t="s">
        <v>3120</v>
      </c>
      <c r="M631" s="93" t="s">
        <v>607</v>
      </c>
      <c r="N631" s="93" t="s">
        <v>45</v>
      </c>
      <c r="O631" s="93" t="s">
        <v>608</v>
      </c>
      <c r="P631" s="47" t="s">
        <v>259</v>
      </c>
      <c r="Q631" s="43" t="s">
        <v>66</v>
      </c>
      <c r="R631" s="158" t="s">
        <v>3121</v>
      </c>
      <c r="S631" s="93" t="s">
        <v>664</v>
      </c>
      <c r="T631" s="76">
        <v>4869186817.8000002</v>
      </c>
      <c r="U631" s="258">
        <f>+T631/T632</f>
        <v>1.2577629898621363</v>
      </c>
      <c r="V631" s="165" t="s">
        <v>1024</v>
      </c>
      <c r="W631" s="167" t="s">
        <v>614</v>
      </c>
      <c r="X631" s="165" t="s">
        <v>3122</v>
      </c>
      <c r="Y631" s="165" t="s">
        <v>3123</v>
      </c>
    </row>
    <row r="632" spans="2:25" ht="46.5" customHeight="1" x14ac:dyDescent="0.2">
      <c r="B632" s="95">
        <v>3</v>
      </c>
      <c r="C632" s="95">
        <v>17</v>
      </c>
      <c r="D632" s="93"/>
      <c r="E632" s="106" t="s">
        <v>4299</v>
      </c>
      <c r="F632" s="179"/>
      <c r="G632" s="93"/>
      <c r="H632" s="178"/>
      <c r="I632" s="158"/>
      <c r="J632" s="93" t="s">
        <v>3118</v>
      </c>
      <c r="K632" s="158" t="s">
        <v>3119</v>
      </c>
      <c r="L632" s="158"/>
      <c r="M632" s="93"/>
      <c r="N632" s="93"/>
      <c r="O632" s="93"/>
      <c r="P632" s="47" t="s">
        <v>3124</v>
      </c>
      <c r="Q632" s="43" t="s">
        <v>66</v>
      </c>
      <c r="R632" s="158"/>
      <c r="S632" s="93"/>
      <c r="T632" s="76">
        <v>3871307119.9000001</v>
      </c>
      <c r="U632" s="258"/>
      <c r="V632" s="165"/>
      <c r="W632" s="167"/>
      <c r="X632" s="165"/>
      <c r="Y632" s="165"/>
    </row>
    <row r="633" spans="2:25" ht="51.75" customHeight="1" x14ac:dyDescent="0.2">
      <c r="B633" s="94">
        <v>3</v>
      </c>
      <c r="C633" s="94">
        <v>17</v>
      </c>
      <c r="D633" s="93" t="s">
        <v>3113</v>
      </c>
      <c r="E633" s="105" t="s">
        <v>4299</v>
      </c>
      <c r="F633" s="179" t="s">
        <v>3114</v>
      </c>
      <c r="G633" s="93" t="s">
        <v>3125</v>
      </c>
      <c r="H633" s="177" t="s">
        <v>3117</v>
      </c>
      <c r="I633" s="158" t="s">
        <v>3126</v>
      </c>
      <c r="J633" s="93" t="s">
        <v>693</v>
      </c>
      <c r="K633" s="158" t="s">
        <v>3127</v>
      </c>
      <c r="L633" s="158" t="s">
        <v>3128</v>
      </c>
      <c r="M633" s="93" t="s">
        <v>607</v>
      </c>
      <c r="N633" s="93" t="s">
        <v>45</v>
      </c>
      <c r="O633" s="93" t="s">
        <v>964</v>
      </c>
      <c r="P633" s="47" t="s">
        <v>230</v>
      </c>
      <c r="Q633" s="43" t="s">
        <v>66</v>
      </c>
      <c r="R633" s="158" t="s">
        <v>3129</v>
      </c>
      <c r="S633" s="93" t="s">
        <v>664</v>
      </c>
      <c r="T633" s="76">
        <v>2211707022.2199998</v>
      </c>
      <c r="U633" s="258">
        <f>+T633/T634</f>
        <v>1.5429875069075896</v>
      </c>
      <c r="V633" s="181" t="s">
        <v>3130</v>
      </c>
      <c r="W633" s="167" t="s">
        <v>637</v>
      </c>
      <c r="X633" s="165" t="s">
        <v>3131</v>
      </c>
      <c r="Y633" s="165" t="s">
        <v>3132</v>
      </c>
    </row>
    <row r="634" spans="2:25" ht="51.75" customHeight="1" x14ac:dyDescent="0.2">
      <c r="B634" s="95"/>
      <c r="C634" s="95">
        <v>17</v>
      </c>
      <c r="D634" s="93" t="s">
        <v>3113</v>
      </c>
      <c r="E634" s="106" t="s">
        <v>4299</v>
      </c>
      <c r="F634" s="179" t="s">
        <v>3114</v>
      </c>
      <c r="G634" s="93"/>
      <c r="H634" s="178"/>
      <c r="I634" s="158"/>
      <c r="J634" s="93" t="s">
        <v>693</v>
      </c>
      <c r="K634" s="158" t="s">
        <v>3127</v>
      </c>
      <c r="L634" s="158"/>
      <c r="M634" s="93"/>
      <c r="N634" s="93" t="s">
        <v>45</v>
      </c>
      <c r="O634" s="93"/>
      <c r="P634" s="47" t="s">
        <v>3133</v>
      </c>
      <c r="Q634" s="43" t="s">
        <v>66</v>
      </c>
      <c r="R634" s="158"/>
      <c r="S634" s="93"/>
      <c r="T634" s="76">
        <v>1433392695.8699999</v>
      </c>
      <c r="U634" s="258"/>
      <c r="V634" s="181"/>
      <c r="W634" s="167"/>
      <c r="X634" s="165"/>
      <c r="Y634" s="165"/>
    </row>
    <row r="635" spans="2:25" ht="85.5" customHeight="1" x14ac:dyDescent="0.2">
      <c r="B635" s="94">
        <v>3</v>
      </c>
      <c r="C635" s="94">
        <v>17</v>
      </c>
      <c r="D635" s="93" t="s">
        <v>3113</v>
      </c>
      <c r="E635" s="105" t="s">
        <v>4299</v>
      </c>
      <c r="F635" s="179" t="s">
        <v>3114</v>
      </c>
      <c r="G635" s="93" t="s">
        <v>3134</v>
      </c>
      <c r="H635" s="177" t="s">
        <v>3117</v>
      </c>
      <c r="I635" s="158" t="s">
        <v>3135</v>
      </c>
      <c r="J635" s="93" t="s">
        <v>3136</v>
      </c>
      <c r="K635" s="158" t="s">
        <v>3137</v>
      </c>
      <c r="L635" s="158" t="s">
        <v>3138</v>
      </c>
      <c r="M635" s="93" t="s">
        <v>607</v>
      </c>
      <c r="N635" s="93" t="s">
        <v>45</v>
      </c>
      <c r="O635" s="93" t="s">
        <v>608</v>
      </c>
      <c r="P635" s="47" t="s">
        <v>3139</v>
      </c>
      <c r="Q635" s="43" t="s">
        <v>2125</v>
      </c>
      <c r="R635" s="158" t="s">
        <v>3140</v>
      </c>
      <c r="S635" s="93" t="s">
        <v>664</v>
      </c>
      <c r="T635" s="76">
        <v>468</v>
      </c>
      <c r="U635" s="258">
        <f>+T635/T636</f>
        <v>1</v>
      </c>
      <c r="V635" s="170">
        <v>0.9</v>
      </c>
      <c r="W635" s="167" t="s">
        <v>614</v>
      </c>
      <c r="X635" s="165" t="s">
        <v>3141</v>
      </c>
      <c r="Y635" s="165" t="s">
        <v>3142</v>
      </c>
    </row>
    <row r="636" spans="2:25" ht="85.5" customHeight="1" x14ac:dyDescent="0.2">
      <c r="B636" s="95"/>
      <c r="C636" s="95">
        <v>17</v>
      </c>
      <c r="D636" s="93" t="s">
        <v>3113</v>
      </c>
      <c r="E636" s="106" t="s">
        <v>4299</v>
      </c>
      <c r="F636" s="179" t="s">
        <v>3114</v>
      </c>
      <c r="G636" s="93"/>
      <c r="H636" s="178"/>
      <c r="I636" s="158"/>
      <c r="J636" s="93" t="s">
        <v>3136</v>
      </c>
      <c r="K636" s="158" t="s">
        <v>3137</v>
      </c>
      <c r="L636" s="158"/>
      <c r="M636" s="93"/>
      <c r="N636" s="93" t="s">
        <v>45</v>
      </c>
      <c r="O636" s="93"/>
      <c r="P636" s="47" t="s">
        <v>3143</v>
      </c>
      <c r="Q636" s="43" t="s">
        <v>2125</v>
      </c>
      <c r="R636" s="158"/>
      <c r="S636" s="93"/>
      <c r="T636" s="76">
        <v>468</v>
      </c>
      <c r="U636" s="258"/>
      <c r="V636" s="170"/>
      <c r="W636" s="167"/>
      <c r="X636" s="165"/>
      <c r="Y636" s="165"/>
    </row>
    <row r="637" spans="2:25" ht="42.75" customHeight="1" x14ac:dyDescent="0.2">
      <c r="B637" s="94">
        <v>3</v>
      </c>
      <c r="C637" s="94">
        <v>17</v>
      </c>
      <c r="D637" s="93" t="s">
        <v>3113</v>
      </c>
      <c r="E637" s="105" t="s">
        <v>4299</v>
      </c>
      <c r="F637" s="179" t="s">
        <v>3114</v>
      </c>
      <c r="G637" s="93" t="s">
        <v>3144</v>
      </c>
      <c r="H637" s="177" t="s">
        <v>3117</v>
      </c>
      <c r="I637" s="158" t="s">
        <v>3145</v>
      </c>
      <c r="J637" s="93" t="s">
        <v>3146</v>
      </c>
      <c r="K637" s="158" t="s">
        <v>3147</v>
      </c>
      <c r="L637" s="158" t="s">
        <v>3148</v>
      </c>
      <c r="M637" s="93" t="s">
        <v>607</v>
      </c>
      <c r="N637" s="93" t="s">
        <v>45</v>
      </c>
      <c r="O637" s="93" t="s">
        <v>608</v>
      </c>
      <c r="P637" s="47" t="s">
        <v>3149</v>
      </c>
      <c r="Q637" s="43" t="s">
        <v>339</v>
      </c>
      <c r="R637" s="158" t="s">
        <v>3150</v>
      </c>
      <c r="S637" s="93" t="s">
        <v>664</v>
      </c>
      <c r="T637" s="76" t="s">
        <v>28</v>
      </c>
      <c r="U637" s="259" t="s">
        <v>28</v>
      </c>
      <c r="V637" s="165" t="s">
        <v>1024</v>
      </c>
      <c r="W637" s="167" t="s">
        <v>614</v>
      </c>
      <c r="X637" s="165" t="s">
        <v>3151</v>
      </c>
      <c r="Y637" s="165" t="s">
        <v>3142</v>
      </c>
    </row>
    <row r="638" spans="2:25" ht="42.75" customHeight="1" x14ac:dyDescent="0.2">
      <c r="B638" s="95"/>
      <c r="C638" s="95">
        <v>17</v>
      </c>
      <c r="D638" s="93" t="s">
        <v>3113</v>
      </c>
      <c r="E638" s="106" t="s">
        <v>4299</v>
      </c>
      <c r="F638" s="179" t="s">
        <v>3114</v>
      </c>
      <c r="G638" s="93"/>
      <c r="H638" s="180"/>
      <c r="I638" s="158"/>
      <c r="J638" s="93" t="s">
        <v>3146</v>
      </c>
      <c r="K638" s="158" t="s">
        <v>3147</v>
      </c>
      <c r="L638" s="158"/>
      <c r="M638" s="93"/>
      <c r="N638" s="93" t="s">
        <v>45</v>
      </c>
      <c r="O638" s="93"/>
      <c r="P638" s="47" t="s">
        <v>3152</v>
      </c>
      <c r="Q638" s="43" t="s">
        <v>339</v>
      </c>
      <c r="R638" s="158"/>
      <c r="S638" s="93"/>
      <c r="T638" s="76" t="s">
        <v>28</v>
      </c>
      <c r="U638" s="259"/>
      <c r="V638" s="165"/>
      <c r="W638" s="167"/>
      <c r="X638" s="165"/>
      <c r="Y638" s="165"/>
    </row>
    <row r="639" spans="2:25" ht="55.5" customHeight="1" x14ac:dyDescent="0.2">
      <c r="B639" s="94">
        <v>3</v>
      </c>
      <c r="C639" s="94">
        <v>17</v>
      </c>
      <c r="D639" s="93" t="s">
        <v>3113</v>
      </c>
      <c r="E639" s="105" t="s">
        <v>4299</v>
      </c>
      <c r="F639" s="179" t="s">
        <v>3114</v>
      </c>
      <c r="G639" s="93" t="s">
        <v>3153</v>
      </c>
      <c r="H639" s="177" t="s">
        <v>3117</v>
      </c>
      <c r="I639" s="158" t="s">
        <v>3154</v>
      </c>
      <c r="J639" s="93" t="s">
        <v>3155</v>
      </c>
      <c r="K639" s="158" t="s">
        <v>3156</v>
      </c>
      <c r="L639" s="158" t="s">
        <v>3157</v>
      </c>
      <c r="M639" s="93" t="s">
        <v>607</v>
      </c>
      <c r="N639" s="93" t="s">
        <v>45</v>
      </c>
      <c r="O639" s="93" t="s">
        <v>608</v>
      </c>
      <c r="P639" s="47" t="s">
        <v>3158</v>
      </c>
      <c r="Q639" s="43" t="s">
        <v>1072</v>
      </c>
      <c r="R639" s="158" t="s">
        <v>3159</v>
      </c>
      <c r="S639" s="93" t="s">
        <v>664</v>
      </c>
      <c r="T639" s="76" t="s">
        <v>28</v>
      </c>
      <c r="U639" s="259" t="s">
        <v>28</v>
      </c>
      <c r="V639" s="165" t="s">
        <v>1024</v>
      </c>
      <c r="W639" s="167" t="s">
        <v>614</v>
      </c>
      <c r="X639" s="165" t="s">
        <v>3160</v>
      </c>
      <c r="Y639" s="165" t="s">
        <v>3161</v>
      </c>
    </row>
    <row r="640" spans="2:25" ht="68.25" customHeight="1" x14ac:dyDescent="0.2">
      <c r="B640" s="95"/>
      <c r="C640" s="95">
        <v>17</v>
      </c>
      <c r="D640" s="93" t="s">
        <v>3113</v>
      </c>
      <c r="E640" s="106" t="s">
        <v>4299</v>
      </c>
      <c r="F640" s="179" t="s">
        <v>3114</v>
      </c>
      <c r="G640" s="93"/>
      <c r="H640" s="180"/>
      <c r="I640" s="158"/>
      <c r="J640" s="93" t="s">
        <v>3155</v>
      </c>
      <c r="K640" s="158" t="s">
        <v>3156</v>
      </c>
      <c r="L640" s="158"/>
      <c r="M640" s="93"/>
      <c r="N640" s="93" t="s">
        <v>45</v>
      </c>
      <c r="O640" s="93"/>
      <c r="P640" s="47" t="s">
        <v>3162</v>
      </c>
      <c r="Q640" s="43" t="s">
        <v>1072</v>
      </c>
      <c r="R640" s="158"/>
      <c r="S640" s="93"/>
      <c r="T640" s="76" t="s">
        <v>28</v>
      </c>
      <c r="U640" s="259"/>
      <c r="V640" s="165"/>
      <c r="W640" s="167"/>
      <c r="X640" s="165"/>
      <c r="Y640" s="165"/>
    </row>
    <row r="641" spans="2:25" ht="57" customHeight="1" x14ac:dyDescent="0.2">
      <c r="B641" s="94">
        <v>3</v>
      </c>
      <c r="C641" s="94">
        <v>17</v>
      </c>
      <c r="D641" s="93" t="s">
        <v>3113</v>
      </c>
      <c r="E641" s="105" t="s">
        <v>4299</v>
      </c>
      <c r="F641" s="179" t="s">
        <v>3114</v>
      </c>
      <c r="G641" s="93" t="s">
        <v>3163</v>
      </c>
      <c r="H641" s="177" t="s">
        <v>3117</v>
      </c>
      <c r="I641" s="158" t="s">
        <v>3164</v>
      </c>
      <c r="J641" s="93" t="s">
        <v>3165</v>
      </c>
      <c r="K641" s="158" t="s">
        <v>3166</v>
      </c>
      <c r="L641" s="158" t="s">
        <v>3167</v>
      </c>
      <c r="M641" s="93" t="s">
        <v>607</v>
      </c>
      <c r="N641" s="93" t="s">
        <v>45</v>
      </c>
      <c r="O641" s="93" t="s">
        <v>608</v>
      </c>
      <c r="P641" s="47" t="s">
        <v>3168</v>
      </c>
      <c r="Q641" s="43" t="s">
        <v>697</v>
      </c>
      <c r="R641" s="158" t="s">
        <v>3169</v>
      </c>
      <c r="S641" s="93" t="s">
        <v>664</v>
      </c>
      <c r="T641" s="76">
        <v>3</v>
      </c>
      <c r="U641" s="258">
        <f>+T641/T642</f>
        <v>1</v>
      </c>
      <c r="V641" s="165" t="s">
        <v>1024</v>
      </c>
      <c r="W641" s="167" t="s">
        <v>614</v>
      </c>
      <c r="X641" s="165" t="s">
        <v>3170</v>
      </c>
      <c r="Y641" s="165" t="s">
        <v>3171</v>
      </c>
    </row>
    <row r="642" spans="2:25" ht="57" customHeight="1" x14ac:dyDescent="0.2">
      <c r="B642" s="95"/>
      <c r="C642" s="95">
        <v>17</v>
      </c>
      <c r="D642" s="93" t="s">
        <v>3113</v>
      </c>
      <c r="E642" s="106" t="s">
        <v>4299</v>
      </c>
      <c r="F642" s="179" t="s">
        <v>3114</v>
      </c>
      <c r="G642" s="93"/>
      <c r="H642" s="178"/>
      <c r="I642" s="158"/>
      <c r="J642" s="93" t="s">
        <v>693</v>
      </c>
      <c r="K642" s="158" t="s">
        <v>3172</v>
      </c>
      <c r="L642" s="158"/>
      <c r="M642" s="93"/>
      <c r="N642" s="93" t="s">
        <v>45</v>
      </c>
      <c r="O642" s="93"/>
      <c r="P642" s="47" t="s">
        <v>3173</v>
      </c>
      <c r="Q642" s="43" t="s">
        <v>697</v>
      </c>
      <c r="R642" s="158"/>
      <c r="S642" s="93"/>
      <c r="T642" s="76">
        <v>3</v>
      </c>
      <c r="U642" s="258"/>
      <c r="V642" s="165"/>
      <c r="W642" s="167"/>
      <c r="X642" s="165"/>
      <c r="Y642" s="165"/>
    </row>
    <row r="643" spans="2:25" ht="77.25" customHeight="1" x14ac:dyDescent="0.2">
      <c r="B643" s="94">
        <v>3</v>
      </c>
      <c r="C643" s="94">
        <v>17</v>
      </c>
      <c r="D643" s="93" t="s">
        <v>3113</v>
      </c>
      <c r="E643" s="105" t="s">
        <v>4299</v>
      </c>
      <c r="F643" s="179" t="s">
        <v>3114</v>
      </c>
      <c r="G643" s="93" t="s">
        <v>3174</v>
      </c>
      <c r="H643" s="177" t="s">
        <v>3117</v>
      </c>
      <c r="I643" s="158" t="s">
        <v>3175</v>
      </c>
      <c r="J643" s="93" t="s">
        <v>693</v>
      </c>
      <c r="K643" s="158" t="s">
        <v>3176</v>
      </c>
      <c r="L643" s="158" t="s">
        <v>3177</v>
      </c>
      <c r="M643" s="93" t="s">
        <v>607</v>
      </c>
      <c r="N643" s="93" t="s">
        <v>45</v>
      </c>
      <c r="O643" s="93" t="s">
        <v>608</v>
      </c>
      <c r="P643" s="47" t="s">
        <v>3178</v>
      </c>
      <c r="Q643" s="43" t="s">
        <v>1186</v>
      </c>
      <c r="R643" s="158" t="s">
        <v>3179</v>
      </c>
      <c r="S643" s="93" t="s">
        <v>664</v>
      </c>
      <c r="T643" s="76">
        <v>6</v>
      </c>
      <c r="U643" s="258">
        <f>+T643/T644</f>
        <v>1</v>
      </c>
      <c r="V643" s="165" t="s">
        <v>3180</v>
      </c>
      <c r="W643" s="167" t="s">
        <v>614</v>
      </c>
      <c r="X643" s="165" t="s">
        <v>3181</v>
      </c>
      <c r="Y643" s="165" t="s">
        <v>3182</v>
      </c>
    </row>
    <row r="644" spans="2:25" ht="77.25" customHeight="1" x14ac:dyDescent="0.2">
      <c r="B644" s="95"/>
      <c r="C644" s="95">
        <v>17</v>
      </c>
      <c r="D644" s="93" t="s">
        <v>3113</v>
      </c>
      <c r="E644" s="106" t="s">
        <v>4299</v>
      </c>
      <c r="F644" s="179" t="s">
        <v>3114</v>
      </c>
      <c r="G644" s="93"/>
      <c r="H644" s="178"/>
      <c r="I644" s="158"/>
      <c r="J644" s="93" t="s">
        <v>693</v>
      </c>
      <c r="K644" s="158" t="s">
        <v>3176</v>
      </c>
      <c r="L644" s="158"/>
      <c r="M644" s="93"/>
      <c r="N644" s="93" t="s">
        <v>45</v>
      </c>
      <c r="O644" s="93"/>
      <c r="P644" s="47" t="s">
        <v>3183</v>
      </c>
      <c r="Q644" s="43" t="s">
        <v>1186</v>
      </c>
      <c r="R644" s="158"/>
      <c r="S644" s="93"/>
      <c r="T644" s="76">
        <v>6</v>
      </c>
      <c r="U644" s="258"/>
      <c r="V644" s="165"/>
      <c r="W644" s="167"/>
      <c r="X644" s="165"/>
      <c r="Y644" s="165"/>
    </row>
    <row r="645" spans="2:25" ht="56.25" customHeight="1" x14ac:dyDescent="0.2">
      <c r="B645" s="94">
        <v>3</v>
      </c>
      <c r="C645" s="94">
        <v>17</v>
      </c>
      <c r="D645" s="93" t="s">
        <v>3113</v>
      </c>
      <c r="E645" s="105" t="s">
        <v>4299</v>
      </c>
      <c r="F645" s="179" t="s">
        <v>3114</v>
      </c>
      <c r="G645" s="93" t="s">
        <v>3184</v>
      </c>
      <c r="H645" s="177" t="s">
        <v>3117</v>
      </c>
      <c r="I645" s="158" t="s">
        <v>3185</v>
      </c>
      <c r="J645" s="93" t="s">
        <v>3186</v>
      </c>
      <c r="K645" s="158" t="s">
        <v>3187</v>
      </c>
      <c r="L645" s="158" t="s">
        <v>3188</v>
      </c>
      <c r="M645" s="93" t="s">
        <v>607</v>
      </c>
      <c r="N645" s="93" t="s">
        <v>45</v>
      </c>
      <c r="O645" s="93" t="s">
        <v>608</v>
      </c>
      <c r="P645" s="47" t="s">
        <v>3189</v>
      </c>
      <c r="Q645" s="43" t="s">
        <v>3190</v>
      </c>
      <c r="R645" s="158" t="s">
        <v>3191</v>
      </c>
      <c r="S645" s="93" t="s">
        <v>664</v>
      </c>
      <c r="T645" s="76" t="s">
        <v>28</v>
      </c>
      <c r="U645" s="259" t="s">
        <v>28</v>
      </c>
      <c r="V645" s="170">
        <v>0</v>
      </c>
      <c r="W645" s="167" t="s">
        <v>614</v>
      </c>
      <c r="X645" s="48" t="s">
        <v>3192</v>
      </c>
      <c r="Y645" s="165" t="s">
        <v>3182</v>
      </c>
    </row>
    <row r="646" spans="2:25" ht="56.25" customHeight="1" x14ac:dyDescent="0.2">
      <c r="B646" s="95"/>
      <c r="C646" s="95">
        <v>17</v>
      </c>
      <c r="D646" s="93" t="s">
        <v>3113</v>
      </c>
      <c r="E646" s="106" t="s">
        <v>4299</v>
      </c>
      <c r="F646" s="179" t="s">
        <v>3114</v>
      </c>
      <c r="G646" s="93"/>
      <c r="H646" s="178"/>
      <c r="I646" s="158"/>
      <c r="J646" s="93" t="s">
        <v>3186</v>
      </c>
      <c r="K646" s="158" t="s">
        <v>3187</v>
      </c>
      <c r="L646" s="158"/>
      <c r="M646" s="93"/>
      <c r="N646" s="93" t="s">
        <v>45</v>
      </c>
      <c r="O646" s="93"/>
      <c r="P646" s="47" t="s">
        <v>3193</v>
      </c>
      <c r="Q646" s="43" t="s">
        <v>3190</v>
      </c>
      <c r="R646" s="158"/>
      <c r="S646" s="93"/>
      <c r="T646" s="76" t="s">
        <v>28</v>
      </c>
      <c r="U646" s="259"/>
      <c r="V646" s="170"/>
      <c r="W646" s="167"/>
      <c r="X646" s="48" t="s">
        <v>3192</v>
      </c>
      <c r="Y646" s="165"/>
    </row>
    <row r="647" spans="2:25" ht="51" customHeight="1" x14ac:dyDescent="0.2">
      <c r="B647" s="94">
        <v>3</v>
      </c>
      <c r="C647" s="94">
        <v>17</v>
      </c>
      <c r="D647" s="93" t="s">
        <v>3113</v>
      </c>
      <c r="E647" s="105" t="s">
        <v>4299</v>
      </c>
      <c r="F647" s="179" t="s">
        <v>3114</v>
      </c>
      <c r="G647" s="93" t="s">
        <v>3194</v>
      </c>
      <c r="H647" s="177" t="s">
        <v>3117</v>
      </c>
      <c r="I647" s="158" t="s">
        <v>3195</v>
      </c>
      <c r="J647" s="93" t="s">
        <v>3196</v>
      </c>
      <c r="K647" s="158" t="s">
        <v>3197</v>
      </c>
      <c r="L647" s="158" t="s">
        <v>3198</v>
      </c>
      <c r="M647" s="93" t="s">
        <v>607</v>
      </c>
      <c r="N647" s="93" t="s">
        <v>45</v>
      </c>
      <c r="O647" s="93" t="s">
        <v>608</v>
      </c>
      <c r="P647" s="47" t="s">
        <v>3199</v>
      </c>
      <c r="Q647" s="43" t="s">
        <v>3200</v>
      </c>
      <c r="R647" s="158" t="s">
        <v>3201</v>
      </c>
      <c r="S647" s="93" t="s">
        <v>664</v>
      </c>
      <c r="T647" s="76">
        <v>0</v>
      </c>
      <c r="U647" s="259">
        <v>0</v>
      </c>
      <c r="V647" s="165" t="s">
        <v>1024</v>
      </c>
      <c r="W647" s="167" t="s">
        <v>614</v>
      </c>
      <c r="X647" s="165" t="s">
        <v>3202</v>
      </c>
      <c r="Y647" s="165" t="s">
        <v>3203</v>
      </c>
    </row>
    <row r="648" spans="2:25" ht="51" customHeight="1" x14ac:dyDescent="0.2">
      <c r="B648" s="95"/>
      <c r="C648" s="95">
        <v>17</v>
      </c>
      <c r="D648" s="93" t="s">
        <v>3113</v>
      </c>
      <c r="E648" s="106" t="s">
        <v>4299</v>
      </c>
      <c r="F648" s="179" t="s">
        <v>3114</v>
      </c>
      <c r="G648" s="93"/>
      <c r="H648" s="178"/>
      <c r="I648" s="158"/>
      <c r="J648" s="93" t="s">
        <v>3196</v>
      </c>
      <c r="K648" s="158" t="s">
        <v>3197</v>
      </c>
      <c r="L648" s="158"/>
      <c r="M648" s="93"/>
      <c r="N648" s="93" t="s">
        <v>45</v>
      </c>
      <c r="O648" s="93"/>
      <c r="P648" s="47" t="s">
        <v>3204</v>
      </c>
      <c r="Q648" s="43" t="s">
        <v>3200</v>
      </c>
      <c r="R648" s="158"/>
      <c r="S648" s="93"/>
      <c r="T648" s="76">
        <v>0</v>
      </c>
      <c r="U648" s="259"/>
      <c r="V648" s="165"/>
      <c r="W648" s="167"/>
      <c r="X648" s="165"/>
      <c r="Y648" s="165"/>
    </row>
    <row r="649" spans="2:25" ht="51.75" customHeight="1" x14ac:dyDescent="0.2">
      <c r="B649" s="94">
        <v>3</v>
      </c>
      <c r="C649" s="94">
        <v>17</v>
      </c>
      <c r="D649" s="93" t="s">
        <v>3113</v>
      </c>
      <c r="E649" s="105" t="s">
        <v>4299</v>
      </c>
      <c r="F649" s="179" t="s">
        <v>3114</v>
      </c>
      <c r="G649" s="93" t="s">
        <v>3205</v>
      </c>
      <c r="H649" s="177" t="s">
        <v>3117</v>
      </c>
      <c r="I649" s="158" t="s">
        <v>3206</v>
      </c>
      <c r="J649" s="93" t="s">
        <v>3207</v>
      </c>
      <c r="K649" s="158" t="s">
        <v>3208</v>
      </c>
      <c r="L649" s="158" t="s">
        <v>3209</v>
      </c>
      <c r="M649" s="93" t="s">
        <v>607</v>
      </c>
      <c r="N649" s="93" t="s">
        <v>45</v>
      </c>
      <c r="O649" s="93" t="s">
        <v>608</v>
      </c>
      <c r="P649" s="47" t="s">
        <v>3210</v>
      </c>
      <c r="Q649" s="43" t="s">
        <v>267</v>
      </c>
      <c r="R649" s="158" t="s">
        <v>3211</v>
      </c>
      <c r="S649" s="93" t="s">
        <v>664</v>
      </c>
      <c r="T649" s="76">
        <v>142156</v>
      </c>
      <c r="U649" s="258">
        <f>+T649/T650</f>
        <v>0.9458465018796367</v>
      </c>
      <c r="V649" s="170">
        <v>0</v>
      </c>
      <c r="W649" s="167" t="s">
        <v>637</v>
      </c>
      <c r="X649" s="165" t="s">
        <v>3212</v>
      </c>
      <c r="Y649" s="165" t="s">
        <v>3203</v>
      </c>
    </row>
    <row r="650" spans="2:25" ht="59.25" customHeight="1" x14ac:dyDescent="0.2">
      <c r="B650" s="95"/>
      <c r="C650" s="95">
        <v>17</v>
      </c>
      <c r="D650" s="93" t="s">
        <v>3113</v>
      </c>
      <c r="E650" s="106" t="s">
        <v>4299</v>
      </c>
      <c r="F650" s="179" t="s">
        <v>3114</v>
      </c>
      <c r="G650" s="93"/>
      <c r="H650" s="178"/>
      <c r="I650" s="158"/>
      <c r="J650" s="93" t="s">
        <v>3207</v>
      </c>
      <c r="K650" s="158" t="s">
        <v>3208</v>
      </c>
      <c r="L650" s="158"/>
      <c r="M650" s="93"/>
      <c r="N650" s="93" t="s">
        <v>45</v>
      </c>
      <c r="O650" s="93"/>
      <c r="P650" s="47" t="s">
        <v>3213</v>
      </c>
      <c r="Q650" s="43" t="s">
        <v>267</v>
      </c>
      <c r="R650" s="158"/>
      <c r="S650" s="93"/>
      <c r="T650" s="76">
        <v>150295</v>
      </c>
      <c r="U650" s="258"/>
      <c r="V650" s="170"/>
      <c r="W650" s="167"/>
      <c r="X650" s="165"/>
      <c r="Y650" s="165"/>
    </row>
    <row r="651" spans="2:25" ht="48.75" customHeight="1" x14ac:dyDescent="0.2">
      <c r="B651" s="94">
        <v>3</v>
      </c>
      <c r="C651" s="94">
        <v>17</v>
      </c>
      <c r="D651" s="93" t="s">
        <v>3214</v>
      </c>
      <c r="E651" s="105" t="s">
        <v>4299</v>
      </c>
      <c r="F651" s="102" t="s">
        <v>3280</v>
      </c>
      <c r="G651" s="93" t="s">
        <v>3215</v>
      </c>
      <c r="H651" s="177" t="s">
        <v>3117</v>
      </c>
      <c r="I651" s="158" t="s">
        <v>3216</v>
      </c>
      <c r="J651" s="93" t="s">
        <v>3217</v>
      </c>
      <c r="K651" s="158" t="s">
        <v>3218</v>
      </c>
      <c r="L651" s="158" t="s">
        <v>3219</v>
      </c>
      <c r="M651" s="93" t="s">
        <v>607</v>
      </c>
      <c r="N651" s="93" t="s">
        <v>45</v>
      </c>
      <c r="O651" s="93" t="s">
        <v>608</v>
      </c>
      <c r="P651" s="47" t="s">
        <v>3220</v>
      </c>
      <c r="Q651" s="43" t="s">
        <v>610</v>
      </c>
      <c r="R651" s="158" t="s">
        <v>3221</v>
      </c>
      <c r="S651" s="93" t="s">
        <v>664</v>
      </c>
      <c r="T651" s="76">
        <v>1</v>
      </c>
      <c r="U651" s="258">
        <f>+T651/T652</f>
        <v>1</v>
      </c>
      <c r="V651" s="165" t="s">
        <v>1024</v>
      </c>
      <c r="W651" s="167" t="s">
        <v>614</v>
      </c>
      <c r="X651" s="165" t="s">
        <v>3222</v>
      </c>
      <c r="Y651" s="165" t="s">
        <v>3132</v>
      </c>
    </row>
    <row r="652" spans="2:25" ht="48.75" customHeight="1" x14ac:dyDescent="0.2">
      <c r="B652" s="95"/>
      <c r="C652" s="95">
        <v>17</v>
      </c>
      <c r="D652" s="93"/>
      <c r="E652" s="106" t="s">
        <v>4299</v>
      </c>
      <c r="F652" s="102"/>
      <c r="G652" s="93"/>
      <c r="H652" s="178"/>
      <c r="I652" s="158" t="s">
        <v>3223</v>
      </c>
      <c r="J652" s="93" t="s">
        <v>3217</v>
      </c>
      <c r="K652" s="158" t="s">
        <v>3218</v>
      </c>
      <c r="L652" s="158"/>
      <c r="M652" s="93"/>
      <c r="N652" s="93" t="s">
        <v>45</v>
      </c>
      <c r="O652" s="93"/>
      <c r="P652" s="47" t="s">
        <v>3224</v>
      </c>
      <c r="Q652" s="43" t="s">
        <v>610</v>
      </c>
      <c r="R652" s="158"/>
      <c r="S652" s="93"/>
      <c r="T652" s="76">
        <v>1</v>
      </c>
      <c r="U652" s="258"/>
      <c r="V652" s="165"/>
      <c r="W652" s="167"/>
      <c r="X652" s="165"/>
      <c r="Y652" s="165"/>
    </row>
    <row r="653" spans="2:25" ht="55.5" customHeight="1" x14ac:dyDescent="0.2">
      <c r="B653" s="94">
        <v>3</v>
      </c>
      <c r="C653" s="94">
        <v>17</v>
      </c>
      <c r="D653" s="93" t="s">
        <v>3214</v>
      </c>
      <c r="E653" s="105" t="s">
        <v>4299</v>
      </c>
      <c r="F653" s="102" t="s">
        <v>3280</v>
      </c>
      <c r="G653" s="93" t="s">
        <v>3225</v>
      </c>
      <c r="H653" s="177" t="s">
        <v>3117</v>
      </c>
      <c r="I653" s="158" t="s">
        <v>3226</v>
      </c>
      <c r="J653" s="93" t="s">
        <v>3227</v>
      </c>
      <c r="K653" s="158" t="s">
        <v>3228</v>
      </c>
      <c r="L653" s="158" t="s">
        <v>3229</v>
      </c>
      <c r="M653" s="93" t="s">
        <v>607</v>
      </c>
      <c r="N653" s="93" t="s">
        <v>45</v>
      </c>
      <c r="O653" s="93" t="s">
        <v>964</v>
      </c>
      <c r="P653" s="47" t="s">
        <v>3230</v>
      </c>
      <c r="Q653" s="43" t="s">
        <v>463</v>
      </c>
      <c r="R653" s="158" t="s">
        <v>3231</v>
      </c>
      <c r="S653" s="93" t="s">
        <v>664</v>
      </c>
      <c r="T653" s="76">
        <v>0</v>
      </c>
      <c r="U653" s="258">
        <f>+T653/T654</f>
        <v>0</v>
      </c>
      <c r="V653" s="165" t="s">
        <v>1024</v>
      </c>
      <c r="W653" s="167" t="s">
        <v>614</v>
      </c>
      <c r="X653" s="165" t="s">
        <v>3222</v>
      </c>
      <c r="Y653" s="165" t="s">
        <v>3132</v>
      </c>
    </row>
    <row r="654" spans="2:25" ht="55.5" customHeight="1" x14ac:dyDescent="0.2">
      <c r="B654" s="95"/>
      <c r="C654" s="95">
        <v>17</v>
      </c>
      <c r="D654" s="93"/>
      <c r="E654" s="106" t="s">
        <v>4299</v>
      </c>
      <c r="F654" s="102"/>
      <c r="G654" s="93"/>
      <c r="H654" s="178"/>
      <c r="I654" s="158" t="s">
        <v>3223</v>
      </c>
      <c r="J654" s="93" t="s">
        <v>3227</v>
      </c>
      <c r="K654" s="158" t="s">
        <v>3228</v>
      </c>
      <c r="L654" s="158"/>
      <c r="M654" s="93"/>
      <c r="N654" s="93" t="s">
        <v>45</v>
      </c>
      <c r="O654" s="93"/>
      <c r="P654" s="47" t="s">
        <v>2060</v>
      </c>
      <c r="Q654" s="43" t="s">
        <v>463</v>
      </c>
      <c r="R654" s="158"/>
      <c r="S654" s="93"/>
      <c r="T654" s="76">
        <v>109</v>
      </c>
      <c r="U654" s="258"/>
      <c r="V654" s="165"/>
      <c r="W654" s="167"/>
      <c r="X654" s="165"/>
      <c r="Y654" s="165"/>
    </row>
    <row r="655" spans="2:25" ht="57.75" customHeight="1" x14ac:dyDescent="0.2">
      <c r="B655" s="94">
        <v>3</v>
      </c>
      <c r="C655" s="94">
        <v>17</v>
      </c>
      <c r="D655" s="93" t="s">
        <v>3214</v>
      </c>
      <c r="E655" s="105" t="s">
        <v>4299</v>
      </c>
      <c r="F655" s="102" t="s">
        <v>3280</v>
      </c>
      <c r="G655" s="93" t="s">
        <v>3232</v>
      </c>
      <c r="H655" s="118" t="s">
        <v>3117</v>
      </c>
      <c r="I655" s="158" t="s">
        <v>3233</v>
      </c>
      <c r="J655" s="93" t="s">
        <v>3234</v>
      </c>
      <c r="K655" s="158" t="s">
        <v>3235</v>
      </c>
      <c r="L655" s="158" t="s">
        <v>3236</v>
      </c>
      <c r="M655" s="93" t="s">
        <v>607</v>
      </c>
      <c r="N655" s="93" t="s">
        <v>45</v>
      </c>
      <c r="O655" s="93" t="s">
        <v>608</v>
      </c>
      <c r="P655" s="47" t="s">
        <v>3237</v>
      </c>
      <c r="Q655" s="43" t="s">
        <v>2702</v>
      </c>
      <c r="R655" s="158" t="s">
        <v>3238</v>
      </c>
      <c r="S655" s="93" t="s">
        <v>664</v>
      </c>
      <c r="T655" s="76" t="s">
        <v>28</v>
      </c>
      <c r="U655" s="259" t="s">
        <v>28</v>
      </c>
      <c r="V655" s="165" t="s">
        <v>1024</v>
      </c>
      <c r="W655" s="167" t="s">
        <v>614</v>
      </c>
      <c r="X655" s="165" t="s">
        <v>3239</v>
      </c>
      <c r="Y655" s="165" t="s">
        <v>3239</v>
      </c>
    </row>
    <row r="656" spans="2:25" ht="57.75" customHeight="1" x14ac:dyDescent="0.2">
      <c r="B656" s="95"/>
      <c r="C656" s="95">
        <v>17</v>
      </c>
      <c r="D656" s="93"/>
      <c r="E656" s="106" t="s">
        <v>4299</v>
      </c>
      <c r="F656" s="102"/>
      <c r="G656" s="93"/>
      <c r="H656" s="119"/>
      <c r="I656" s="158" t="s">
        <v>3223</v>
      </c>
      <c r="J656" s="93" t="s">
        <v>3234</v>
      </c>
      <c r="K656" s="158" t="s">
        <v>3235</v>
      </c>
      <c r="L656" s="158"/>
      <c r="M656" s="93"/>
      <c r="N656" s="93" t="s">
        <v>45</v>
      </c>
      <c r="O656" s="93"/>
      <c r="P656" s="47" t="s">
        <v>3240</v>
      </c>
      <c r="Q656" s="43" t="s">
        <v>2702</v>
      </c>
      <c r="R656" s="158"/>
      <c r="S656" s="93"/>
      <c r="T656" s="76" t="s">
        <v>28</v>
      </c>
      <c r="U656" s="259"/>
      <c r="V656" s="165"/>
      <c r="W656" s="167"/>
      <c r="X656" s="165"/>
      <c r="Y656" s="165"/>
    </row>
    <row r="657" spans="2:25" ht="60.75" customHeight="1" x14ac:dyDescent="0.2">
      <c r="B657" s="94">
        <v>3</v>
      </c>
      <c r="C657" s="94">
        <v>17</v>
      </c>
      <c r="D657" s="93" t="s">
        <v>3214</v>
      </c>
      <c r="E657" s="105" t="s">
        <v>4299</v>
      </c>
      <c r="F657" s="102" t="s">
        <v>3280</v>
      </c>
      <c r="G657" s="93" t="s">
        <v>3241</v>
      </c>
      <c r="H657" s="118" t="s">
        <v>3117</v>
      </c>
      <c r="I657" s="158" t="s">
        <v>3242</v>
      </c>
      <c r="J657" s="93" t="s">
        <v>3243</v>
      </c>
      <c r="K657" s="158" t="s">
        <v>3244</v>
      </c>
      <c r="L657" s="158" t="s">
        <v>3245</v>
      </c>
      <c r="M657" s="93" t="s">
        <v>607</v>
      </c>
      <c r="N657" s="93" t="s">
        <v>45</v>
      </c>
      <c r="O657" s="93" t="s">
        <v>608</v>
      </c>
      <c r="P657" s="47" t="s">
        <v>3246</v>
      </c>
      <c r="Q657" s="43" t="s">
        <v>697</v>
      </c>
      <c r="R657" s="158" t="s">
        <v>3247</v>
      </c>
      <c r="S657" s="93" t="s">
        <v>664</v>
      </c>
      <c r="T657" s="76" t="s">
        <v>28</v>
      </c>
      <c r="U657" s="259" t="s">
        <v>28</v>
      </c>
      <c r="V657" s="165" t="s">
        <v>1024</v>
      </c>
      <c r="W657" s="167" t="s">
        <v>614</v>
      </c>
      <c r="X657" s="165" t="s">
        <v>3248</v>
      </c>
      <c r="Y657" s="165" t="s">
        <v>3248</v>
      </c>
    </row>
    <row r="658" spans="2:25" ht="47.25" customHeight="1" x14ac:dyDescent="0.2">
      <c r="B658" s="95"/>
      <c r="C658" s="95">
        <v>17</v>
      </c>
      <c r="D658" s="93"/>
      <c r="E658" s="106" t="s">
        <v>4299</v>
      </c>
      <c r="F658" s="102"/>
      <c r="G658" s="93"/>
      <c r="H658" s="119"/>
      <c r="I658" s="158" t="s">
        <v>3223</v>
      </c>
      <c r="J658" s="93" t="s">
        <v>3243</v>
      </c>
      <c r="K658" s="158" t="s">
        <v>3244</v>
      </c>
      <c r="L658" s="158"/>
      <c r="M658" s="93"/>
      <c r="N658" s="93" t="s">
        <v>45</v>
      </c>
      <c r="O658" s="93"/>
      <c r="P658" s="47" t="s">
        <v>3249</v>
      </c>
      <c r="Q658" s="43" t="s">
        <v>697</v>
      </c>
      <c r="R658" s="158"/>
      <c r="S658" s="93"/>
      <c r="T658" s="76" t="s">
        <v>28</v>
      </c>
      <c r="U658" s="259"/>
      <c r="V658" s="165"/>
      <c r="W658" s="167"/>
      <c r="X658" s="165"/>
      <c r="Y658" s="165"/>
    </row>
    <row r="659" spans="2:25" ht="47.25" customHeight="1" x14ac:dyDescent="0.2">
      <c r="B659" s="94">
        <v>3</v>
      </c>
      <c r="C659" s="94">
        <v>17</v>
      </c>
      <c r="D659" s="93" t="s">
        <v>3214</v>
      </c>
      <c r="E659" s="105" t="s">
        <v>4299</v>
      </c>
      <c r="F659" s="102" t="s">
        <v>3280</v>
      </c>
      <c r="G659" s="93" t="s">
        <v>3250</v>
      </c>
      <c r="H659" s="118" t="s">
        <v>3117</v>
      </c>
      <c r="I659" s="158" t="s">
        <v>3251</v>
      </c>
      <c r="J659" s="93" t="s">
        <v>3252</v>
      </c>
      <c r="K659" s="158" t="s">
        <v>3253</v>
      </c>
      <c r="L659" s="158" t="s">
        <v>3254</v>
      </c>
      <c r="M659" s="93" t="s">
        <v>607</v>
      </c>
      <c r="N659" s="93" t="s">
        <v>45</v>
      </c>
      <c r="O659" s="93" t="s">
        <v>608</v>
      </c>
      <c r="P659" s="47" t="s">
        <v>3255</v>
      </c>
      <c r="Q659" s="43" t="s">
        <v>3256</v>
      </c>
      <c r="R659" s="158" t="s">
        <v>3257</v>
      </c>
      <c r="S659" s="93" t="s">
        <v>664</v>
      </c>
      <c r="T659" s="76" t="s">
        <v>28</v>
      </c>
      <c r="U659" s="259" t="s">
        <v>28</v>
      </c>
      <c r="V659" s="165" t="s">
        <v>1024</v>
      </c>
      <c r="W659" s="167" t="s">
        <v>614</v>
      </c>
      <c r="X659" s="165" t="s">
        <v>3258</v>
      </c>
      <c r="Y659" s="165" t="s">
        <v>3258</v>
      </c>
    </row>
    <row r="660" spans="2:25" ht="47.25" customHeight="1" x14ac:dyDescent="0.2">
      <c r="B660" s="95"/>
      <c r="C660" s="95">
        <v>17</v>
      </c>
      <c r="D660" s="93"/>
      <c r="E660" s="106" t="s">
        <v>4299</v>
      </c>
      <c r="F660" s="102"/>
      <c r="G660" s="93"/>
      <c r="H660" s="119"/>
      <c r="I660" s="158" t="s">
        <v>3223</v>
      </c>
      <c r="J660" s="93" t="s">
        <v>3252</v>
      </c>
      <c r="K660" s="158" t="s">
        <v>3253</v>
      </c>
      <c r="L660" s="158"/>
      <c r="M660" s="93"/>
      <c r="N660" s="93" t="s">
        <v>45</v>
      </c>
      <c r="O660" s="93"/>
      <c r="P660" s="47" t="s">
        <v>3259</v>
      </c>
      <c r="Q660" s="43" t="s">
        <v>3256</v>
      </c>
      <c r="R660" s="158"/>
      <c r="S660" s="93"/>
      <c r="T660" s="76" t="s">
        <v>28</v>
      </c>
      <c r="U660" s="259"/>
      <c r="V660" s="165"/>
      <c r="W660" s="167"/>
      <c r="X660" s="165"/>
      <c r="Y660" s="165"/>
    </row>
    <row r="661" spans="2:25" ht="48" customHeight="1" x14ac:dyDescent="0.2">
      <c r="B661" s="94">
        <v>3</v>
      </c>
      <c r="C661" s="94">
        <v>17</v>
      </c>
      <c r="D661" s="93" t="s">
        <v>3214</v>
      </c>
      <c r="E661" s="105" t="s">
        <v>4299</v>
      </c>
      <c r="F661" s="102" t="s">
        <v>3280</v>
      </c>
      <c r="G661" s="93" t="s">
        <v>3260</v>
      </c>
      <c r="H661" s="118" t="s">
        <v>3117</v>
      </c>
      <c r="I661" s="158" t="s">
        <v>3261</v>
      </c>
      <c r="J661" s="93" t="s">
        <v>3262</v>
      </c>
      <c r="K661" s="158" t="s">
        <v>3263</v>
      </c>
      <c r="L661" s="158" t="s">
        <v>3264</v>
      </c>
      <c r="M661" s="93" t="s">
        <v>607</v>
      </c>
      <c r="N661" s="93" t="s">
        <v>45</v>
      </c>
      <c r="O661" s="93" t="s">
        <v>608</v>
      </c>
      <c r="P661" s="47" t="s">
        <v>3265</v>
      </c>
      <c r="Q661" s="43" t="s">
        <v>3266</v>
      </c>
      <c r="R661" s="158" t="s">
        <v>3267</v>
      </c>
      <c r="S661" s="93" t="s">
        <v>664</v>
      </c>
      <c r="T661" s="76" t="s">
        <v>28</v>
      </c>
      <c r="U661" s="259" t="s">
        <v>28</v>
      </c>
      <c r="V661" s="165" t="s">
        <v>1024</v>
      </c>
      <c r="W661" s="167" t="s">
        <v>614</v>
      </c>
      <c r="X661" s="165" t="s">
        <v>3268</v>
      </c>
      <c r="Y661" s="165" t="s">
        <v>3268</v>
      </c>
    </row>
    <row r="662" spans="2:25" ht="48" customHeight="1" x14ac:dyDescent="0.2">
      <c r="B662" s="95"/>
      <c r="C662" s="95">
        <v>17</v>
      </c>
      <c r="D662" s="93"/>
      <c r="E662" s="106" t="s">
        <v>4299</v>
      </c>
      <c r="F662" s="102"/>
      <c r="G662" s="93"/>
      <c r="H662" s="119"/>
      <c r="I662" s="158" t="s">
        <v>3223</v>
      </c>
      <c r="J662" s="93" t="s">
        <v>3262</v>
      </c>
      <c r="K662" s="158" t="s">
        <v>3263</v>
      </c>
      <c r="L662" s="158"/>
      <c r="M662" s="93"/>
      <c r="N662" s="93" t="s">
        <v>45</v>
      </c>
      <c r="O662" s="93"/>
      <c r="P662" s="47" t="s">
        <v>567</v>
      </c>
      <c r="Q662" s="43" t="s">
        <v>308</v>
      </c>
      <c r="R662" s="158"/>
      <c r="S662" s="93"/>
      <c r="T662" s="76" t="s">
        <v>28</v>
      </c>
      <c r="U662" s="259"/>
      <c r="V662" s="165"/>
      <c r="W662" s="167"/>
      <c r="X662" s="165"/>
      <c r="Y662" s="165"/>
    </row>
    <row r="663" spans="2:25" ht="56.25" customHeight="1" x14ac:dyDescent="0.2">
      <c r="B663" s="94">
        <v>3</v>
      </c>
      <c r="C663" s="94">
        <v>17</v>
      </c>
      <c r="D663" s="93" t="s">
        <v>3214</v>
      </c>
      <c r="E663" s="105" t="s">
        <v>4299</v>
      </c>
      <c r="F663" s="102" t="s">
        <v>3280</v>
      </c>
      <c r="G663" s="93" t="s">
        <v>3269</v>
      </c>
      <c r="H663" s="118" t="s">
        <v>3117</v>
      </c>
      <c r="I663" s="158" t="s">
        <v>3270</v>
      </c>
      <c r="J663" s="93" t="s">
        <v>3271</v>
      </c>
      <c r="K663" s="158" t="s">
        <v>3272</v>
      </c>
      <c r="L663" s="158" t="s">
        <v>3273</v>
      </c>
      <c r="M663" s="93" t="s">
        <v>607</v>
      </c>
      <c r="N663" s="93" t="s">
        <v>45</v>
      </c>
      <c r="O663" s="93" t="s">
        <v>608</v>
      </c>
      <c r="P663" s="47" t="s">
        <v>3274</v>
      </c>
      <c r="Q663" s="43" t="s">
        <v>3275</v>
      </c>
      <c r="R663" s="158" t="s">
        <v>3276</v>
      </c>
      <c r="S663" s="93" t="s">
        <v>664</v>
      </c>
      <c r="T663" s="76" t="s">
        <v>28</v>
      </c>
      <c r="U663" s="259" t="s">
        <v>28</v>
      </c>
      <c r="V663" s="165" t="s">
        <v>1024</v>
      </c>
      <c r="W663" s="167" t="s">
        <v>614</v>
      </c>
      <c r="X663" s="165" t="s">
        <v>3277</v>
      </c>
      <c r="Y663" s="165" t="s">
        <v>3278</v>
      </c>
    </row>
    <row r="664" spans="2:25" ht="56.25" customHeight="1" x14ac:dyDescent="0.2">
      <c r="B664" s="95"/>
      <c r="C664" s="95">
        <v>17</v>
      </c>
      <c r="D664" s="93"/>
      <c r="E664" s="106" t="s">
        <v>4299</v>
      </c>
      <c r="F664" s="102"/>
      <c r="G664" s="93"/>
      <c r="H664" s="119"/>
      <c r="I664" s="118" t="s">
        <v>3223</v>
      </c>
      <c r="J664" s="93" t="s">
        <v>3271</v>
      </c>
      <c r="K664" s="158" t="s">
        <v>3272</v>
      </c>
      <c r="L664" s="158"/>
      <c r="M664" s="93"/>
      <c r="N664" s="93" t="s">
        <v>45</v>
      </c>
      <c r="O664" s="93"/>
      <c r="P664" s="47" t="s">
        <v>3279</v>
      </c>
      <c r="Q664" s="43" t="s">
        <v>3275</v>
      </c>
      <c r="R664" s="158"/>
      <c r="S664" s="93"/>
      <c r="T664" s="76" t="s">
        <v>28</v>
      </c>
      <c r="U664" s="259"/>
      <c r="V664" s="165"/>
      <c r="W664" s="167"/>
      <c r="X664" s="165"/>
      <c r="Y664" s="165"/>
    </row>
    <row r="665" spans="2:25" ht="75" customHeight="1" x14ac:dyDescent="0.2">
      <c r="B665" s="94">
        <v>3</v>
      </c>
      <c r="C665" s="94">
        <v>17</v>
      </c>
      <c r="D665" s="93" t="s">
        <v>4453</v>
      </c>
      <c r="E665" s="105" t="s">
        <v>4300</v>
      </c>
      <c r="F665" s="44" t="s">
        <v>3280</v>
      </c>
      <c r="G665" s="93"/>
      <c r="H665" s="63" t="s">
        <v>3117</v>
      </c>
      <c r="I665" s="107"/>
      <c r="J665" s="87"/>
      <c r="K665" s="125" t="s">
        <v>4343</v>
      </c>
      <c r="L665" s="156" t="s">
        <v>218</v>
      </c>
      <c r="M665" s="155" t="s">
        <v>607</v>
      </c>
      <c r="N665" s="124" t="s">
        <v>45</v>
      </c>
      <c r="O665" s="163" t="s">
        <v>964</v>
      </c>
      <c r="P665" s="8" t="s">
        <v>215</v>
      </c>
      <c r="Q665" s="11" t="s">
        <v>66</v>
      </c>
      <c r="R665" s="156" t="s">
        <v>219</v>
      </c>
      <c r="S665" s="157" t="s">
        <v>4423</v>
      </c>
      <c r="T665" s="30">
        <v>1915408.52</v>
      </c>
      <c r="U665" s="228">
        <f>T665/T666</f>
        <v>1.3803235209352871E-2</v>
      </c>
      <c r="V665" s="173" t="s">
        <v>217</v>
      </c>
      <c r="W665" s="175" t="s">
        <v>637</v>
      </c>
      <c r="X665" s="48"/>
      <c r="Y665" s="49"/>
    </row>
    <row r="666" spans="2:25" ht="75" customHeight="1" x14ac:dyDescent="0.2">
      <c r="B666" s="95">
        <v>3</v>
      </c>
      <c r="C666" s="95">
        <v>17</v>
      </c>
      <c r="D666" s="93" t="s">
        <v>214</v>
      </c>
      <c r="E666" s="106" t="s">
        <v>4300</v>
      </c>
      <c r="F666" s="44" t="s">
        <v>3280</v>
      </c>
      <c r="G666" s="93"/>
      <c r="H666" s="63" t="s">
        <v>3117</v>
      </c>
      <c r="I666" s="109"/>
      <c r="J666" s="89"/>
      <c r="K666" s="125"/>
      <c r="L666" s="156"/>
      <c r="M666" s="155"/>
      <c r="N666" s="124"/>
      <c r="O666" s="163"/>
      <c r="P666" s="8" t="s">
        <v>216</v>
      </c>
      <c r="Q666" s="11" t="s">
        <v>66</v>
      </c>
      <c r="R666" s="156"/>
      <c r="S666" s="157"/>
      <c r="T666" s="30">
        <v>138765187.36000001</v>
      </c>
      <c r="U666" s="228"/>
      <c r="V666" s="174" t="s">
        <v>217</v>
      </c>
      <c r="W666" s="176" t="s">
        <v>637</v>
      </c>
      <c r="X666" s="48"/>
      <c r="Y666" s="49"/>
    </row>
    <row r="667" spans="2:25" ht="75" customHeight="1" x14ac:dyDescent="0.2">
      <c r="B667" s="94">
        <v>3</v>
      </c>
      <c r="C667" s="94">
        <v>17</v>
      </c>
      <c r="D667" s="93" t="s">
        <v>4453</v>
      </c>
      <c r="E667" s="105" t="s">
        <v>4300</v>
      </c>
      <c r="F667" s="102" t="s">
        <v>3280</v>
      </c>
      <c r="G667" s="93"/>
      <c r="H667" s="63" t="s">
        <v>3117</v>
      </c>
      <c r="I667" s="107"/>
      <c r="J667" s="87"/>
      <c r="K667" s="125" t="s">
        <v>4344</v>
      </c>
      <c r="L667" s="156" t="s">
        <v>223</v>
      </c>
      <c r="M667" s="155" t="s">
        <v>607</v>
      </c>
      <c r="N667" s="124" t="s">
        <v>45</v>
      </c>
      <c r="O667" s="163" t="s">
        <v>964</v>
      </c>
      <c r="P667" s="8" t="s">
        <v>220</v>
      </c>
      <c r="Q667" s="9" t="s">
        <v>66</v>
      </c>
      <c r="R667" s="128" t="s">
        <v>219</v>
      </c>
      <c r="S667" s="157" t="s">
        <v>4423</v>
      </c>
      <c r="T667" s="30">
        <v>45106931.5</v>
      </c>
      <c r="U667" s="228">
        <f>T667/T668</f>
        <v>0.62762239624951532</v>
      </c>
      <c r="V667" s="173" t="s">
        <v>222</v>
      </c>
      <c r="W667" s="175" t="s">
        <v>637</v>
      </c>
      <c r="X667" s="48"/>
      <c r="Y667" s="49"/>
    </row>
    <row r="668" spans="2:25" ht="75" customHeight="1" x14ac:dyDescent="0.2">
      <c r="B668" s="95">
        <v>3</v>
      </c>
      <c r="C668" s="95">
        <v>17</v>
      </c>
      <c r="D668" s="93" t="s">
        <v>214</v>
      </c>
      <c r="E668" s="106" t="s">
        <v>4300</v>
      </c>
      <c r="F668" s="102"/>
      <c r="G668" s="93"/>
      <c r="H668" s="63" t="s">
        <v>3117</v>
      </c>
      <c r="I668" s="109"/>
      <c r="J668" s="89"/>
      <c r="K668" s="125"/>
      <c r="L668" s="156"/>
      <c r="M668" s="155"/>
      <c r="N668" s="124"/>
      <c r="O668" s="163"/>
      <c r="P668" s="8" t="s">
        <v>221</v>
      </c>
      <c r="Q668" s="11" t="s">
        <v>66</v>
      </c>
      <c r="R668" s="129"/>
      <c r="S668" s="157"/>
      <c r="T668" s="30">
        <v>71869537.75</v>
      </c>
      <c r="U668" s="228"/>
      <c r="V668" s="174" t="s">
        <v>222</v>
      </c>
      <c r="W668" s="176" t="s">
        <v>637</v>
      </c>
      <c r="X668" s="48"/>
      <c r="Y668" s="49"/>
    </row>
    <row r="669" spans="2:25" ht="75" customHeight="1" x14ac:dyDescent="0.2">
      <c r="B669" s="94">
        <v>3</v>
      </c>
      <c r="C669" s="94">
        <v>17</v>
      </c>
      <c r="D669" s="93" t="s">
        <v>4453</v>
      </c>
      <c r="E669" s="105" t="s">
        <v>4300</v>
      </c>
      <c r="F669" s="102" t="s">
        <v>3280</v>
      </c>
      <c r="G669" s="93"/>
      <c r="H669" s="63" t="s">
        <v>3117</v>
      </c>
      <c r="I669" s="107"/>
      <c r="J669" s="87"/>
      <c r="K669" s="125" t="s">
        <v>4345</v>
      </c>
      <c r="L669" s="156" t="s">
        <v>228</v>
      </c>
      <c r="M669" s="155" t="s">
        <v>607</v>
      </c>
      <c r="N669" s="124" t="s">
        <v>45</v>
      </c>
      <c r="O669" s="163" t="s">
        <v>964</v>
      </c>
      <c r="P669" s="8" t="s">
        <v>225</v>
      </c>
      <c r="Q669" s="9" t="s">
        <v>66</v>
      </c>
      <c r="R669" s="128" t="s">
        <v>224</v>
      </c>
      <c r="S669" s="157" t="s">
        <v>664</v>
      </c>
      <c r="T669" s="30">
        <v>12386073.16</v>
      </c>
      <c r="U669" s="228">
        <f>T669/T670</f>
        <v>5.0897123181918802E-2</v>
      </c>
      <c r="V669" s="173" t="s">
        <v>227</v>
      </c>
      <c r="W669" s="175" t="s">
        <v>637</v>
      </c>
      <c r="X669" s="48"/>
      <c r="Y669" s="49"/>
    </row>
    <row r="670" spans="2:25" ht="75" customHeight="1" x14ac:dyDescent="0.2">
      <c r="B670" s="95">
        <v>3</v>
      </c>
      <c r="C670" s="95">
        <v>17</v>
      </c>
      <c r="D670" s="93" t="s">
        <v>214</v>
      </c>
      <c r="E670" s="106" t="s">
        <v>4300</v>
      </c>
      <c r="F670" s="102"/>
      <c r="G670" s="93"/>
      <c r="H670" s="63" t="s">
        <v>3117</v>
      </c>
      <c r="I670" s="109"/>
      <c r="J670" s="89"/>
      <c r="K670" s="125"/>
      <c r="L670" s="156"/>
      <c r="M670" s="155"/>
      <c r="N670" s="124"/>
      <c r="O670" s="163"/>
      <c r="P670" s="8" t="s">
        <v>226</v>
      </c>
      <c r="Q670" s="9" t="s">
        <v>66</v>
      </c>
      <c r="R670" s="129"/>
      <c r="S670" s="157"/>
      <c r="T670" s="30">
        <v>243355073.63999999</v>
      </c>
      <c r="U670" s="228"/>
      <c r="V670" s="174"/>
      <c r="W670" s="176"/>
      <c r="X670" s="48"/>
      <c r="Y670" s="49"/>
    </row>
    <row r="671" spans="2:25" ht="75" customHeight="1" x14ac:dyDescent="0.2">
      <c r="B671" s="94">
        <v>3</v>
      </c>
      <c r="C671" s="94">
        <v>17</v>
      </c>
      <c r="D671" s="93" t="s">
        <v>4453</v>
      </c>
      <c r="E671" s="105" t="s">
        <v>4300</v>
      </c>
      <c r="F671" s="102" t="s">
        <v>3280</v>
      </c>
      <c r="G671" s="93"/>
      <c r="H671" s="63" t="s">
        <v>3117</v>
      </c>
      <c r="I671" s="107"/>
      <c r="J671" s="87"/>
      <c r="K671" s="125" t="s">
        <v>4346</v>
      </c>
      <c r="L671" s="156" t="s">
        <v>233</v>
      </c>
      <c r="M671" s="155" t="s">
        <v>607</v>
      </c>
      <c r="N671" s="124" t="s">
        <v>45</v>
      </c>
      <c r="O671" s="163" t="s">
        <v>964</v>
      </c>
      <c r="P671" s="8" t="s">
        <v>230</v>
      </c>
      <c r="Q671" s="9" t="s">
        <v>66</v>
      </c>
      <c r="R671" s="156" t="s">
        <v>229</v>
      </c>
      <c r="S671" s="157" t="s">
        <v>664</v>
      </c>
      <c r="T671" s="30">
        <v>2211707022.2199998</v>
      </c>
      <c r="U671" s="238">
        <f>T671/T672</f>
        <v>1.5429875069075896</v>
      </c>
      <c r="V671" s="173" t="s">
        <v>232</v>
      </c>
      <c r="W671" s="175" t="s">
        <v>637</v>
      </c>
      <c r="X671" s="48"/>
      <c r="Y671" s="49"/>
    </row>
    <row r="672" spans="2:25" ht="75" customHeight="1" x14ac:dyDescent="0.2">
      <c r="B672" s="95">
        <v>3</v>
      </c>
      <c r="C672" s="95">
        <v>17</v>
      </c>
      <c r="D672" s="93" t="s">
        <v>214</v>
      </c>
      <c r="E672" s="106" t="s">
        <v>4300</v>
      </c>
      <c r="F672" s="102"/>
      <c r="G672" s="93"/>
      <c r="H672" s="63" t="s">
        <v>3117</v>
      </c>
      <c r="I672" s="109"/>
      <c r="J672" s="89"/>
      <c r="K672" s="125"/>
      <c r="L672" s="156"/>
      <c r="M672" s="155"/>
      <c r="N672" s="124"/>
      <c r="O672" s="163"/>
      <c r="P672" s="8" t="s">
        <v>231</v>
      </c>
      <c r="Q672" s="11" t="s">
        <v>66</v>
      </c>
      <c r="R672" s="156"/>
      <c r="S672" s="157"/>
      <c r="T672" s="30">
        <v>1433392695.8699999</v>
      </c>
      <c r="U672" s="238"/>
      <c r="V672" s="174"/>
      <c r="W672" s="176"/>
      <c r="X672" s="48"/>
      <c r="Y672" s="49"/>
    </row>
    <row r="673" spans="2:25" ht="75" customHeight="1" x14ac:dyDescent="0.2">
      <c r="B673" s="94">
        <v>3</v>
      </c>
      <c r="C673" s="94">
        <v>17</v>
      </c>
      <c r="D673" s="93" t="s">
        <v>4453</v>
      </c>
      <c r="E673" s="105" t="s">
        <v>4300</v>
      </c>
      <c r="F673" s="102" t="s">
        <v>3280</v>
      </c>
      <c r="G673" s="93"/>
      <c r="H673" s="63" t="s">
        <v>3117</v>
      </c>
      <c r="I673" s="107"/>
      <c r="J673" s="87"/>
      <c r="K673" s="125" t="s">
        <v>4347</v>
      </c>
      <c r="L673" s="156" t="s">
        <v>235</v>
      </c>
      <c r="M673" s="155" t="s">
        <v>607</v>
      </c>
      <c r="N673" s="124" t="s">
        <v>66</v>
      </c>
      <c r="O673" s="163" t="s">
        <v>964</v>
      </c>
      <c r="P673" s="8" t="s">
        <v>237</v>
      </c>
      <c r="Q673" s="9" t="s">
        <v>66</v>
      </c>
      <c r="R673" s="156" t="s">
        <v>236</v>
      </c>
      <c r="S673" s="157" t="s">
        <v>4423</v>
      </c>
      <c r="T673" s="30">
        <v>3695751.59</v>
      </c>
      <c r="U673" s="260">
        <f>T673/T674</f>
        <v>68439.844259259262</v>
      </c>
      <c r="V673" s="173" t="s">
        <v>234</v>
      </c>
      <c r="W673" s="175" t="s">
        <v>637</v>
      </c>
      <c r="X673" s="48"/>
      <c r="Y673" s="49"/>
    </row>
    <row r="674" spans="2:25" ht="75" customHeight="1" x14ac:dyDescent="0.2">
      <c r="B674" s="95">
        <v>3</v>
      </c>
      <c r="C674" s="95">
        <v>17</v>
      </c>
      <c r="D674" s="93" t="s">
        <v>214</v>
      </c>
      <c r="E674" s="106" t="s">
        <v>4300</v>
      </c>
      <c r="F674" s="102"/>
      <c r="G674" s="93"/>
      <c r="H674" s="63" t="s">
        <v>1991</v>
      </c>
      <c r="I674" s="109"/>
      <c r="J674" s="89"/>
      <c r="K674" s="125"/>
      <c r="L674" s="156"/>
      <c r="M674" s="155"/>
      <c r="N674" s="124"/>
      <c r="O674" s="163"/>
      <c r="P674" s="8" t="s">
        <v>238</v>
      </c>
      <c r="Q674" s="11" t="s">
        <v>239</v>
      </c>
      <c r="R674" s="156"/>
      <c r="S674" s="157"/>
      <c r="T674" s="34">
        <v>54</v>
      </c>
      <c r="U674" s="260"/>
      <c r="V674" s="174"/>
      <c r="W674" s="176"/>
      <c r="X674" s="48"/>
      <c r="Y674" s="49"/>
    </row>
    <row r="675" spans="2:25" ht="75" customHeight="1" x14ac:dyDescent="0.2">
      <c r="B675" s="94">
        <v>3</v>
      </c>
      <c r="C675" s="94">
        <v>17</v>
      </c>
      <c r="D675" s="93" t="s">
        <v>4453</v>
      </c>
      <c r="E675" s="105" t="s">
        <v>4300</v>
      </c>
      <c r="F675" s="102" t="s">
        <v>3280</v>
      </c>
      <c r="G675" s="93"/>
      <c r="H675" s="63" t="s">
        <v>3117</v>
      </c>
      <c r="I675" s="107"/>
      <c r="J675" s="87"/>
      <c r="K675" s="125" t="s">
        <v>4348</v>
      </c>
      <c r="L675" s="156" t="s">
        <v>241</v>
      </c>
      <c r="M675" s="155" t="s">
        <v>607</v>
      </c>
      <c r="N675" s="124" t="s">
        <v>66</v>
      </c>
      <c r="O675" s="163" t="s">
        <v>964</v>
      </c>
      <c r="P675" s="8" t="s">
        <v>243</v>
      </c>
      <c r="Q675" s="9" t="s">
        <v>66</v>
      </c>
      <c r="R675" s="156" t="s">
        <v>242</v>
      </c>
      <c r="S675" s="145" t="s">
        <v>4423</v>
      </c>
      <c r="T675" s="30">
        <v>4551445.53</v>
      </c>
      <c r="U675" s="261">
        <f>T675/T676</f>
        <v>1840.4551273756572</v>
      </c>
      <c r="V675" s="173" t="s">
        <v>240</v>
      </c>
      <c r="W675" s="175" t="s">
        <v>637</v>
      </c>
      <c r="X675" s="48"/>
      <c r="Y675" s="49"/>
    </row>
    <row r="676" spans="2:25" ht="75" customHeight="1" x14ac:dyDescent="0.2">
      <c r="B676" s="95">
        <v>3</v>
      </c>
      <c r="C676" s="95">
        <v>17</v>
      </c>
      <c r="D676" s="93" t="s">
        <v>214</v>
      </c>
      <c r="E676" s="106" t="s">
        <v>4300</v>
      </c>
      <c r="F676" s="102"/>
      <c r="G676" s="93"/>
      <c r="H676" s="63" t="s">
        <v>3117</v>
      </c>
      <c r="I676" s="109"/>
      <c r="J676" s="89"/>
      <c r="K676" s="125"/>
      <c r="L676" s="156"/>
      <c r="M676" s="155"/>
      <c r="N676" s="124"/>
      <c r="O676" s="163"/>
      <c r="P676" s="8" t="s">
        <v>244</v>
      </c>
      <c r="Q676" s="9" t="s">
        <v>181</v>
      </c>
      <c r="R676" s="156"/>
      <c r="S676" s="146"/>
      <c r="T676" s="28">
        <v>2473</v>
      </c>
      <c r="U676" s="261"/>
      <c r="V676" s="174"/>
      <c r="W676" s="176"/>
      <c r="X676" s="48"/>
      <c r="Y676" s="49"/>
    </row>
    <row r="677" spans="2:25" ht="57.75" customHeight="1" x14ac:dyDescent="0.2">
      <c r="B677" s="94">
        <v>3</v>
      </c>
      <c r="C677" s="94">
        <v>17</v>
      </c>
      <c r="D677" s="93" t="s">
        <v>4453</v>
      </c>
      <c r="E677" s="105" t="s">
        <v>4300</v>
      </c>
      <c r="F677" s="102" t="s">
        <v>3280</v>
      </c>
      <c r="G677" s="93"/>
      <c r="H677" s="63" t="s">
        <v>3117</v>
      </c>
      <c r="I677" s="107"/>
      <c r="J677" s="87"/>
      <c r="K677" s="17" t="s">
        <v>4349</v>
      </c>
      <c r="L677" s="8" t="s">
        <v>246</v>
      </c>
      <c r="M677" s="155" t="s">
        <v>607</v>
      </c>
      <c r="N677" s="124" t="s">
        <v>249</v>
      </c>
      <c r="O677" s="163" t="s">
        <v>964</v>
      </c>
      <c r="P677" s="8" t="s">
        <v>248</v>
      </c>
      <c r="Q677" s="9" t="s">
        <v>249</v>
      </c>
      <c r="R677" s="128" t="s">
        <v>247</v>
      </c>
      <c r="S677" s="145" t="s">
        <v>4423</v>
      </c>
      <c r="T677" s="40">
        <v>1711991.2671260908</v>
      </c>
      <c r="U677" s="262">
        <f>T677/T678</f>
        <v>1.9631644735949392</v>
      </c>
      <c r="V677" s="173" t="s">
        <v>245</v>
      </c>
      <c r="W677" s="175" t="s">
        <v>637</v>
      </c>
      <c r="X677" s="48"/>
      <c r="Y677" s="49"/>
    </row>
    <row r="678" spans="2:25" ht="57.75" customHeight="1" x14ac:dyDescent="0.2">
      <c r="B678" s="95">
        <v>3</v>
      </c>
      <c r="C678" s="95">
        <v>17</v>
      </c>
      <c r="D678" s="93" t="s">
        <v>214</v>
      </c>
      <c r="E678" s="106" t="s">
        <v>4300</v>
      </c>
      <c r="F678" s="102"/>
      <c r="G678" s="93"/>
      <c r="H678" s="63" t="s">
        <v>716</v>
      </c>
      <c r="I678" s="109"/>
      <c r="J678" s="89"/>
      <c r="K678" s="17" t="s">
        <v>4349</v>
      </c>
      <c r="L678" s="8" t="s">
        <v>246</v>
      </c>
      <c r="M678" s="155"/>
      <c r="N678" s="124"/>
      <c r="O678" s="163"/>
      <c r="P678" s="8" t="s">
        <v>78</v>
      </c>
      <c r="Q678" s="9" t="s">
        <v>79</v>
      </c>
      <c r="R678" s="129"/>
      <c r="S678" s="146"/>
      <c r="T678" s="28">
        <v>872056.97237944568</v>
      </c>
      <c r="U678" s="262"/>
      <c r="V678" s="174"/>
      <c r="W678" s="176"/>
      <c r="X678" s="48"/>
      <c r="Y678" s="49"/>
    </row>
    <row r="679" spans="2:25" ht="78.75" customHeight="1" x14ac:dyDescent="0.2">
      <c r="B679" s="94">
        <v>3</v>
      </c>
      <c r="C679" s="94">
        <v>17</v>
      </c>
      <c r="D679" s="93" t="s">
        <v>4453</v>
      </c>
      <c r="E679" s="105" t="s">
        <v>4300</v>
      </c>
      <c r="F679" s="102" t="s">
        <v>3280</v>
      </c>
      <c r="G679" s="93"/>
      <c r="H679" s="61" t="s">
        <v>3942</v>
      </c>
      <c r="I679" s="107"/>
      <c r="J679" s="87"/>
      <c r="K679" s="130" t="s">
        <v>4350</v>
      </c>
      <c r="L679" s="128" t="s">
        <v>251</v>
      </c>
      <c r="M679" s="87" t="s">
        <v>607</v>
      </c>
      <c r="N679" s="107" t="s">
        <v>39</v>
      </c>
      <c r="O679" s="147" t="s">
        <v>1994</v>
      </c>
      <c r="P679" s="8" t="s">
        <v>253</v>
      </c>
      <c r="Q679" s="9" t="s">
        <v>39</v>
      </c>
      <c r="R679" s="128" t="s">
        <v>252</v>
      </c>
      <c r="S679" s="145" t="s">
        <v>664</v>
      </c>
      <c r="T679" s="28">
        <v>8694</v>
      </c>
      <c r="U679" s="262">
        <f>T679/T680</f>
        <v>3.5155681358673676</v>
      </c>
      <c r="V679" s="173" t="s">
        <v>250</v>
      </c>
      <c r="W679" s="175" t="s">
        <v>637</v>
      </c>
      <c r="X679" s="48"/>
      <c r="Y679" s="49"/>
    </row>
    <row r="680" spans="2:25" ht="46.5" customHeight="1" x14ac:dyDescent="0.2">
      <c r="B680" s="95">
        <v>3</v>
      </c>
      <c r="C680" s="95">
        <v>17</v>
      </c>
      <c r="D680" s="93" t="s">
        <v>214</v>
      </c>
      <c r="E680" s="106" t="s">
        <v>4300</v>
      </c>
      <c r="F680" s="102"/>
      <c r="G680" s="93"/>
      <c r="H680" s="61" t="s">
        <v>3942</v>
      </c>
      <c r="I680" s="109"/>
      <c r="J680" s="89"/>
      <c r="K680" s="131"/>
      <c r="L680" s="129"/>
      <c r="M680" s="89"/>
      <c r="N680" s="109"/>
      <c r="O680" s="148"/>
      <c r="P680" s="8" t="s">
        <v>244</v>
      </c>
      <c r="Q680" s="9" t="s">
        <v>181</v>
      </c>
      <c r="R680" s="129"/>
      <c r="S680" s="146"/>
      <c r="T680" s="28">
        <v>2473</v>
      </c>
      <c r="U680" s="262"/>
      <c r="V680" s="174"/>
      <c r="W680" s="176"/>
      <c r="X680" s="48"/>
      <c r="Y680" s="49"/>
    </row>
    <row r="681" spans="2:25" ht="66" x14ac:dyDescent="0.2">
      <c r="B681" s="94">
        <v>3</v>
      </c>
      <c r="C681" s="94">
        <v>17</v>
      </c>
      <c r="D681" s="93" t="s">
        <v>4454</v>
      </c>
      <c r="E681" s="105" t="s">
        <v>4300</v>
      </c>
      <c r="F681" s="103" t="s">
        <v>3114</v>
      </c>
      <c r="G681" s="87"/>
      <c r="H681" s="61" t="s">
        <v>3328</v>
      </c>
      <c r="I681" s="107"/>
      <c r="J681" s="87"/>
      <c r="K681" s="130" t="s">
        <v>4351</v>
      </c>
      <c r="L681" s="128" t="s">
        <v>256</v>
      </c>
      <c r="M681" s="87" t="s">
        <v>607</v>
      </c>
      <c r="N681" s="107" t="s">
        <v>45</v>
      </c>
      <c r="O681" s="147" t="s">
        <v>608</v>
      </c>
      <c r="P681" s="8" t="s">
        <v>258</v>
      </c>
      <c r="Q681" s="9" t="s">
        <v>66</v>
      </c>
      <c r="R681" s="128" t="s">
        <v>257</v>
      </c>
      <c r="S681" s="145" t="s">
        <v>664</v>
      </c>
      <c r="T681" s="30">
        <v>115437189.23</v>
      </c>
      <c r="U681" s="229">
        <f>T681/T682</f>
        <v>2.370769695578601E-2</v>
      </c>
      <c r="V681" s="173" t="s">
        <v>255</v>
      </c>
      <c r="W681" s="175" t="s">
        <v>637</v>
      </c>
      <c r="X681" s="48"/>
      <c r="Y681" s="49"/>
    </row>
    <row r="682" spans="2:25" ht="49.5" customHeight="1" x14ac:dyDescent="0.2">
      <c r="B682" s="95">
        <v>3</v>
      </c>
      <c r="C682" s="95">
        <v>17</v>
      </c>
      <c r="D682" s="93" t="s">
        <v>254</v>
      </c>
      <c r="E682" s="106" t="s">
        <v>4300</v>
      </c>
      <c r="F682" s="104"/>
      <c r="G682" s="89"/>
      <c r="H682" s="63" t="s">
        <v>3117</v>
      </c>
      <c r="I682" s="109"/>
      <c r="J682" s="89"/>
      <c r="K682" s="131"/>
      <c r="L682" s="129"/>
      <c r="M682" s="89"/>
      <c r="N682" s="109"/>
      <c r="O682" s="148"/>
      <c r="P682" s="8" t="s">
        <v>259</v>
      </c>
      <c r="Q682" s="9" t="s">
        <v>66</v>
      </c>
      <c r="R682" s="129"/>
      <c r="S682" s="146"/>
      <c r="T682" s="30">
        <v>4869186131.6300001</v>
      </c>
      <c r="U682" s="230"/>
      <c r="V682" s="174"/>
      <c r="W682" s="176"/>
      <c r="X682" s="48"/>
      <c r="Y682" s="49"/>
    </row>
    <row r="683" spans="2:25" ht="33" x14ac:dyDescent="0.2">
      <c r="B683" s="94">
        <v>3</v>
      </c>
      <c r="C683" s="94">
        <v>17</v>
      </c>
      <c r="D683" s="93" t="s">
        <v>4454</v>
      </c>
      <c r="E683" s="105" t="s">
        <v>4300</v>
      </c>
      <c r="F683" s="103" t="s">
        <v>3114</v>
      </c>
      <c r="G683" s="87"/>
      <c r="H683" s="63" t="s">
        <v>3117</v>
      </c>
      <c r="I683" s="107"/>
      <c r="J683" s="87"/>
      <c r="K683" s="130" t="s">
        <v>4352</v>
      </c>
      <c r="L683" s="128" t="s">
        <v>261</v>
      </c>
      <c r="M683" s="87" t="s">
        <v>607</v>
      </c>
      <c r="N683" s="107" t="s">
        <v>45</v>
      </c>
      <c r="O683" s="147" t="s">
        <v>608</v>
      </c>
      <c r="P683" s="8" t="s">
        <v>216</v>
      </c>
      <c r="Q683" s="9" t="s">
        <v>66</v>
      </c>
      <c r="R683" s="128" t="s">
        <v>262</v>
      </c>
      <c r="S683" s="145" t="s">
        <v>664</v>
      </c>
      <c r="T683" s="30">
        <v>1433392695.8699999</v>
      </c>
      <c r="U683" s="229">
        <f>T683/T684</f>
        <v>0.29438034552812625</v>
      </c>
      <c r="V683" s="173" t="s">
        <v>260</v>
      </c>
      <c r="W683" s="175" t="s">
        <v>614</v>
      </c>
      <c r="X683" s="48"/>
      <c r="Y683" s="49"/>
    </row>
    <row r="684" spans="2:25" ht="33" x14ac:dyDescent="0.2">
      <c r="B684" s="95">
        <v>3</v>
      </c>
      <c r="C684" s="95">
        <v>17</v>
      </c>
      <c r="D684" s="93" t="s">
        <v>254</v>
      </c>
      <c r="E684" s="106" t="s">
        <v>4300</v>
      </c>
      <c r="F684" s="104" t="s">
        <v>3114</v>
      </c>
      <c r="G684" s="89"/>
      <c r="H684" s="63" t="s">
        <v>3117</v>
      </c>
      <c r="I684" s="109"/>
      <c r="J684" s="89"/>
      <c r="K684" s="131"/>
      <c r="L684" s="129"/>
      <c r="M684" s="89"/>
      <c r="N684" s="109"/>
      <c r="O684" s="148"/>
      <c r="P684" s="8" t="s">
        <v>259</v>
      </c>
      <c r="Q684" s="9" t="s">
        <v>66</v>
      </c>
      <c r="R684" s="129"/>
      <c r="S684" s="146"/>
      <c r="T684" s="30">
        <v>4869186131.6300001</v>
      </c>
      <c r="U684" s="230"/>
      <c r="V684" s="174"/>
      <c r="W684" s="176"/>
      <c r="X684" s="48"/>
      <c r="Y684" s="49"/>
    </row>
    <row r="685" spans="2:25" ht="33" x14ac:dyDescent="0.2">
      <c r="B685" s="94">
        <v>3</v>
      </c>
      <c r="C685" s="94">
        <v>17</v>
      </c>
      <c r="D685" s="93" t="s">
        <v>4454</v>
      </c>
      <c r="E685" s="105" t="s">
        <v>4300</v>
      </c>
      <c r="F685" s="103" t="s">
        <v>3114</v>
      </c>
      <c r="G685" s="87"/>
      <c r="H685" s="63" t="s">
        <v>3117</v>
      </c>
      <c r="I685" s="107"/>
      <c r="J685" s="87"/>
      <c r="K685" s="130" t="s">
        <v>4353</v>
      </c>
      <c r="L685" s="128" t="s">
        <v>264</v>
      </c>
      <c r="M685" s="87" t="s">
        <v>607</v>
      </c>
      <c r="N685" s="107" t="s">
        <v>45</v>
      </c>
      <c r="O685" s="147" t="s">
        <v>608</v>
      </c>
      <c r="P685" s="8" t="s">
        <v>266</v>
      </c>
      <c r="Q685" s="11" t="s">
        <v>267</v>
      </c>
      <c r="R685" s="128" t="s">
        <v>265</v>
      </c>
      <c r="S685" s="145" t="s">
        <v>664</v>
      </c>
      <c r="T685" s="28">
        <v>150295</v>
      </c>
      <c r="U685" s="229">
        <f>T685/T686</f>
        <v>0.54154896082557435</v>
      </c>
      <c r="V685" s="173" t="s">
        <v>263</v>
      </c>
      <c r="W685" s="175" t="s">
        <v>614</v>
      </c>
      <c r="X685" s="48"/>
      <c r="Y685" s="49"/>
    </row>
    <row r="686" spans="2:25" ht="33" x14ac:dyDescent="0.2">
      <c r="B686" s="95">
        <v>3</v>
      </c>
      <c r="C686" s="95">
        <v>17</v>
      </c>
      <c r="D686" s="93" t="s">
        <v>254</v>
      </c>
      <c r="E686" s="106" t="s">
        <v>4300</v>
      </c>
      <c r="F686" s="104" t="s">
        <v>3114</v>
      </c>
      <c r="G686" s="89"/>
      <c r="H686" s="63" t="s">
        <v>3117</v>
      </c>
      <c r="I686" s="109"/>
      <c r="J686" s="89"/>
      <c r="K686" s="131"/>
      <c r="L686" s="129"/>
      <c r="M686" s="89"/>
      <c r="N686" s="109"/>
      <c r="O686" s="148"/>
      <c r="P686" s="8" t="s">
        <v>268</v>
      </c>
      <c r="Q686" s="11" t="s">
        <v>267</v>
      </c>
      <c r="R686" s="129"/>
      <c r="S686" s="146"/>
      <c r="T686" s="28">
        <v>277528</v>
      </c>
      <c r="U686" s="230"/>
      <c r="V686" s="174"/>
      <c r="W686" s="176"/>
      <c r="X686" s="48"/>
      <c r="Y686" s="49"/>
    </row>
    <row r="687" spans="2:25" ht="33" x14ac:dyDescent="0.2">
      <c r="B687" s="94">
        <v>3</v>
      </c>
      <c r="C687" s="94">
        <v>17</v>
      </c>
      <c r="D687" s="93" t="s">
        <v>4454</v>
      </c>
      <c r="E687" s="105" t="s">
        <v>4300</v>
      </c>
      <c r="F687" s="103" t="s">
        <v>3114</v>
      </c>
      <c r="G687" s="87"/>
      <c r="H687" s="63" t="s">
        <v>3117</v>
      </c>
      <c r="I687" s="107"/>
      <c r="J687" s="87"/>
      <c r="K687" s="130" t="s">
        <v>4354</v>
      </c>
      <c r="L687" s="128" t="s">
        <v>270</v>
      </c>
      <c r="M687" s="87" t="s">
        <v>607</v>
      </c>
      <c r="N687" s="107" t="s">
        <v>66</v>
      </c>
      <c r="O687" s="147" t="s">
        <v>964</v>
      </c>
      <c r="P687" s="8" t="s">
        <v>216</v>
      </c>
      <c r="Q687" s="11" t="s">
        <v>66</v>
      </c>
      <c r="R687" s="128" t="s">
        <v>271</v>
      </c>
      <c r="S687" s="145" t="s">
        <v>664</v>
      </c>
      <c r="T687" s="30">
        <v>1433392695.8699999</v>
      </c>
      <c r="U687" s="219">
        <f>T687/T688</f>
        <v>1643.6915720757613</v>
      </c>
      <c r="V687" s="173" t="s">
        <v>269</v>
      </c>
      <c r="W687" s="175" t="s">
        <v>614</v>
      </c>
      <c r="X687" s="48"/>
      <c r="Y687" s="49"/>
    </row>
    <row r="688" spans="2:25" ht="33" x14ac:dyDescent="0.2">
      <c r="B688" s="95">
        <v>3</v>
      </c>
      <c r="C688" s="95">
        <v>17</v>
      </c>
      <c r="D688" s="93" t="s">
        <v>254</v>
      </c>
      <c r="E688" s="106" t="s">
        <v>4300</v>
      </c>
      <c r="F688" s="104" t="s">
        <v>3114</v>
      </c>
      <c r="G688" s="89"/>
      <c r="H688" s="63" t="s">
        <v>716</v>
      </c>
      <c r="I688" s="109"/>
      <c r="J688" s="89"/>
      <c r="K688" s="131"/>
      <c r="L688" s="129"/>
      <c r="M688" s="89"/>
      <c r="N688" s="109"/>
      <c r="O688" s="148"/>
      <c r="P688" s="8" t="s">
        <v>78</v>
      </c>
      <c r="Q688" s="11" t="s">
        <v>79</v>
      </c>
      <c r="R688" s="129"/>
      <c r="S688" s="146"/>
      <c r="T688" s="28">
        <v>872056.97237944568</v>
      </c>
      <c r="U688" s="220"/>
      <c r="V688" s="174"/>
      <c r="W688" s="176"/>
      <c r="X688" s="48"/>
      <c r="Y688" s="49"/>
    </row>
    <row r="689" spans="2:25" ht="66" x14ac:dyDescent="0.2">
      <c r="B689" s="94">
        <v>3</v>
      </c>
      <c r="C689" s="94">
        <v>17</v>
      </c>
      <c r="D689" s="93" t="s">
        <v>4454</v>
      </c>
      <c r="E689" s="105" t="s">
        <v>4300</v>
      </c>
      <c r="F689" s="103" t="s">
        <v>3114</v>
      </c>
      <c r="G689" s="87"/>
      <c r="H689" s="61" t="s">
        <v>3328</v>
      </c>
      <c r="I689" s="107"/>
      <c r="J689" s="87"/>
      <c r="K689" s="130" t="s">
        <v>4355</v>
      </c>
      <c r="L689" s="128" t="s">
        <v>273</v>
      </c>
      <c r="M689" s="87" t="s">
        <v>607</v>
      </c>
      <c r="N689" s="107" t="s">
        <v>4421</v>
      </c>
      <c r="O689" s="147" t="s">
        <v>608</v>
      </c>
      <c r="P689" s="8" t="s">
        <v>275</v>
      </c>
      <c r="Q689" s="11" t="s">
        <v>66</v>
      </c>
      <c r="R689" s="128" t="s">
        <v>274</v>
      </c>
      <c r="S689" s="145" t="s">
        <v>664</v>
      </c>
      <c r="T689" s="30">
        <v>315187244.99000001</v>
      </c>
      <c r="U689" s="263">
        <f>T689/T690</f>
        <v>0.21988897103922847</v>
      </c>
      <c r="V689" s="173" t="s">
        <v>272</v>
      </c>
      <c r="W689" s="175" t="s">
        <v>637</v>
      </c>
      <c r="X689" s="48"/>
      <c r="Y689" s="49"/>
    </row>
    <row r="690" spans="2:25" ht="33" customHeight="1" x14ac:dyDescent="0.2">
      <c r="B690" s="95">
        <v>3</v>
      </c>
      <c r="C690" s="95">
        <v>17</v>
      </c>
      <c r="D690" s="93" t="s">
        <v>254</v>
      </c>
      <c r="E690" s="106" t="s">
        <v>4300</v>
      </c>
      <c r="F690" s="104" t="s">
        <v>3114</v>
      </c>
      <c r="G690" s="89"/>
      <c r="H690" s="63" t="s">
        <v>3117</v>
      </c>
      <c r="I690" s="109"/>
      <c r="J690" s="89"/>
      <c r="K690" s="131"/>
      <c r="L690" s="129"/>
      <c r="M690" s="89"/>
      <c r="N690" s="109"/>
      <c r="O690" s="148"/>
      <c r="P690" s="8" t="s">
        <v>216</v>
      </c>
      <c r="Q690" s="11" t="s">
        <v>66</v>
      </c>
      <c r="R690" s="129"/>
      <c r="S690" s="146"/>
      <c r="T690" s="30">
        <v>1433392695.8699999</v>
      </c>
      <c r="U690" s="264"/>
      <c r="V690" s="174"/>
      <c r="W690" s="176"/>
      <c r="X690" s="48"/>
      <c r="Y690" s="49"/>
    </row>
    <row r="691" spans="2:25" ht="48.75" customHeight="1" x14ac:dyDescent="0.2">
      <c r="B691" s="87">
        <v>3</v>
      </c>
      <c r="C691" s="87">
        <v>17</v>
      </c>
      <c r="D691" s="87" t="s">
        <v>4454</v>
      </c>
      <c r="E691" s="96" t="s">
        <v>4300</v>
      </c>
      <c r="F691" s="103" t="s">
        <v>3114</v>
      </c>
      <c r="G691" s="107"/>
      <c r="H691" s="63" t="s">
        <v>3117</v>
      </c>
      <c r="I691" s="107"/>
      <c r="J691" s="87"/>
      <c r="K691" s="130" t="s">
        <v>4356</v>
      </c>
      <c r="L691" s="128" t="s">
        <v>278</v>
      </c>
      <c r="M691" s="87" t="s">
        <v>607</v>
      </c>
      <c r="N691" s="107" t="s">
        <v>4422</v>
      </c>
      <c r="O691" s="147" t="s">
        <v>608</v>
      </c>
      <c r="P691" s="8" t="s">
        <v>280</v>
      </c>
      <c r="Q691" s="11" t="s">
        <v>66</v>
      </c>
      <c r="R691" s="128" t="s">
        <v>279</v>
      </c>
      <c r="S691" s="145" t="s">
        <v>4423</v>
      </c>
      <c r="T691" s="30">
        <v>932056925.67900002</v>
      </c>
      <c r="U691" s="263" t="s">
        <v>28</v>
      </c>
      <c r="V691" s="173" t="s">
        <v>277</v>
      </c>
      <c r="W691" s="175" t="s">
        <v>614</v>
      </c>
      <c r="X691" s="48"/>
      <c r="Y691" s="49"/>
    </row>
    <row r="692" spans="2:25" ht="49.5" customHeight="1" x14ac:dyDescent="0.2">
      <c r="B692" s="88">
        <v>3</v>
      </c>
      <c r="C692" s="88">
        <v>17</v>
      </c>
      <c r="D692" s="88" t="s">
        <v>254</v>
      </c>
      <c r="E692" s="99"/>
      <c r="F692" s="110"/>
      <c r="G692" s="108"/>
      <c r="H692" s="63" t="s">
        <v>3117</v>
      </c>
      <c r="I692" s="108"/>
      <c r="J692" s="88"/>
      <c r="K692" s="141"/>
      <c r="L692" s="140"/>
      <c r="M692" s="88"/>
      <c r="N692" s="108"/>
      <c r="O692" s="154"/>
      <c r="P692" s="8" t="s">
        <v>281</v>
      </c>
      <c r="Q692" s="9" t="s">
        <v>66</v>
      </c>
      <c r="R692" s="140"/>
      <c r="S692" s="153"/>
      <c r="T692" s="30">
        <v>911964139.75000012</v>
      </c>
      <c r="U692" s="265"/>
      <c r="V692" s="183"/>
      <c r="W692" s="184"/>
      <c r="X692" s="48"/>
      <c r="Y692" s="49"/>
    </row>
    <row r="693" spans="2:25" ht="48" customHeight="1" x14ac:dyDescent="0.2">
      <c r="B693" s="89">
        <v>3</v>
      </c>
      <c r="C693" s="89">
        <v>17</v>
      </c>
      <c r="D693" s="89" t="s">
        <v>254</v>
      </c>
      <c r="E693" s="97"/>
      <c r="F693" s="104"/>
      <c r="G693" s="109"/>
      <c r="H693" s="63" t="s">
        <v>716</v>
      </c>
      <c r="I693" s="109"/>
      <c r="J693" s="89"/>
      <c r="K693" s="131"/>
      <c r="L693" s="129"/>
      <c r="M693" s="89"/>
      <c r="N693" s="109"/>
      <c r="O693" s="148"/>
      <c r="P693" s="8" t="s">
        <v>282</v>
      </c>
      <c r="Q693" s="9" t="s">
        <v>66</v>
      </c>
      <c r="R693" s="129"/>
      <c r="S693" s="146"/>
      <c r="T693" s="30" t="s">
        <v>28</v>
      </c>
      <c r="U693" s="264"/>
      <c r="V693" s="174"/>
      <c r="W693" s="176"/>
      <c r="X693" s="48"/>
      <c r="Y693" s="49"/>
    </row>
    <row r="694" spans="2:25" ht="33" customHeight="1" x14ac:dyDescent="0.2">
      <c r="B694" s="94">
        <v>3</v>
      </c>
      <c r="C694" s="94">
        <v>17</v>
      </c>
      <c r="D694" s="100" t="s">
        <v>4455</v>
      </c>
      <c r="E694" s="96" t="s">
        <v>4300</v>
      </c>
      <c r="F694" s="103" t="s">
        <v>3114</v>
      </c>
      <c r="G694" s="87"/>
      <c r="H694" s="63" t="s">
        <v>3117</v>
      </c>
      <c r="I694" s="107"/>
      <c r="J694" s="87"/>
      <c r="K694" s="130" t="s">
        <v>4357</v>
      </c>
      <c r="L694" s="128" t="s">
        <v>285</v>
      </c>
      <c r="M694" s="87" t="s">
        <v>607</v>
      </c>
      <c r="N694" s="107" t="s">
        <v>45</v>
      </c>
      <c r="O694" s="147" t="s">
        <v>964</v>
      </c>
      <c r="P694" s="8" t="s">
        <v>287</v>
      </c>
      <c r="Q694" s="11" t="s">
        <v>66</v>
      </c>
      <c r="R694" s="128" t="s">
        <v>286</v>
      </c>
      <c r="S694" s="145" t="s">
        <v>664</v>
      </c>
      <c r="T694" s="30">
        <v>1841553008.6900001</v>
      </c>
      <c r="U694" s="229">
        <f>T694/T695</f>
        <v>1.2847512157666372</v>
      </c>
      <c r="V694" s="173" t="s">
        <v>284</v>
      </c>
      <c r="W694" s="175" t="s">
        <v>614</v>
      </c>
      <c r="X694" s="48"/>
      <c r="Y694" s="49"/>
    </row>
    <row r="695" spans="2:25" ht="33" x14ac:dyDescent="0.2">
      <c r="B695" s="95"/>
      <c r="C695" s="95"/>
      <c r="D695" s="101"/>
      <c r="E695" s="97"/>
      <c r="F695" s="104"/>
      <c r="G695" s="89"/>
      <c r="H695" s="63" t="s">
        <v>3117</v>
      </c>
      <c r="I695" s="109"/>
      <c r="J695" s="89"/>
      <c r="K695" s="131"/>
      <c r="L695" s="129"/>
      <c r="M695" s="89"/>
      <c r="N695" s="109"/>
      <c r="O695" s="148"/>
      <c r="P695" s="8" t="s">
        <v>216</v>
      </c>
      <c r="Q695" s="9" t="s">
        <v>66</v>
      </c>
      <c r="R695" s="129"/>
      <c r="S695" s="146"/>
      <c r="T695" s="30">
        <v>1433392695.8699999</v>
      </c>
      <c r="U695" s="230"/>
      <c r="V695" s="174"/>
      <c r="W695" s="176"/>
      <c r="X695" s="48"/>
      <c r="Y695" s="49"/>
    </row>
    <row r="696" spans="2:25" ht="33" x14ac:dyDescent="0.2">
      <c r="B696" s="94">
        <v>3</v>
      </c>
      <c r="C696" s="94">
        <v>17</v>
      </c>
      <c r="D696" s="100" t="s">
        <v>4454</v>
      </c>
      <c r="E696" s="96" t="s">
        <v>4300</v>
      </c>
      <c r="F696" s="103" t="s">
        <v>3114</v>
      </c>
      <c r="G696" s="87"/>
      <c r="H696" s="63" t="s">
        <v>3117</v>
      </c>
      <c r="I696" s="107"/>
      <c r="J696" s="87"/>
      <c r="K696" s="130" t="s">
        <v>4358</v>
      </c>
      <c r="L696" s="128" t="s">
        <v>289</v>
      </c>
      <c r="M696" s="87" t="s">
        <v>607</v>
      </c>
      <c r="N696" s="107" t="s">
        <v>45</v>
      </c>
      <c r="O696" s="147" t="s">
        <v>608</v>
      </c>
      <c r="P696" s="8" t="s">
        <v>291</v>
      </c>
      <c r="Q696" s="9" t="s">
        <v>66</v>
      </c>
      <c r="R696" s="128" t="s">
        <v>290</v>
      </c>
      <c r="S696" s="145" t="s">
        <v>664</v>
      </c>
      <c r="T696" s="30">
        <v>356138848.20999998</v>
      </c>
      <c r="U696" s="229">
        <f>T696/T697</f>
        <v>0.58926384281234401</v>
      </c>
      <c r="V696" s="173" t="s">
        <v>288</v>
      </c>
      <c r="W696" s="175" t="s">
        <v>614</v>
      </c>
      <c r="X696" s="48"/>
      <c r="Y696" s="49"/>
    </row>
    <row r="697" spans="2:25" ht="33" x14ac:dyDescent="0.2">
      <c r="B697" s="95">
        <v>3</v>
      </c>
      <c r="C697" s="95">
        <v>17</v>
      </c>
      <c r="D697" s="101" t="s">
        <v>254</v>
      </c>
      <c r="E697" s="97" t="s">
        <v>4300</v>
      </c>
      <c r="F697" s="104" t="s">
        <v>3114</v>
      </c>
      <c r="G697" s="89"/>
      <c r="H697" s="63" t="s">
        <v>3117</v>
      </c>
      <c r="I697" s="109"/>
      <c r="J697" s="89"/>
      <c r="K697" s="131"/>
      <c r="L697" s="129"/>
      <c r="M697" s="89"/>
      <c r="N697" s="109"/>
      <c r="O697" s="148"/>
      <c r="P697" s="8" t="s">
        <v>292</v>
      </c>
      <c r="Q697" s="9" t="s">
        <v>66</v>
      </c>
      <c r="R697" s="129"/>
      <c r="S697" s="146"/>
      <c r="T697" s="30">
        <v>604379265</v>
      </c>
      <c r="U697" s="230"/>
      <c r="V697" s="174"/>
      <c r="W697" s="176"/>
      <c r="X697" s="48"/>
      <c r="Y697" s="49"/>
    </row>
    <row r="698" spans="2:25" ht="33" x14ac:dyDescent="0.2">
      <c r="B698" s="94">
        <v>3</v>
      </c>
      <c r="C698" s="94">
        <v>17</v>
      </c>
      <c r="D698" s="100" t="s">
        <v>4454</v>
      </c>
      <c r="E698" s="96" t="s">
        <v>4300</v>
      </c>
      <c r="F698" s="103" t="s">
        <v>3114</v>
      </c>
      <c r="G698" s="87"/>
      <c r="H698" s="63" t="s">
        <v>3117</v>
      </c>
      <c r="I698" s="107"/>
      <c r="J698" s="87"/>
      <c r="K698" s="130" t="s">
        <v>4359</v>
      </c>
      <c r="L698" s="128" t="s">
        <v>294</v>
      </c>
      <c r="M698" s="87" t="s">
        <v>607</v>
      </c>
      <c r="N698" s="107" t="s">
        <v>66</v>
      </c>
      <c r="O698" s="147" t="s">
        <v>964</v>
      </c>
      <c r="P698" s="8" t="s">
        <v>259</v>
      </c>
      <c r="Q698" s="9" t="s">
        <v>66</v>
      </c>
      <c r="R698" s="128" t="s">
        <v>295</v>
      </c>
      <c r="S698" s="145" t="s">
        <v>664</v>
      </c>
      <c r="T698" s="30">
        <v>4869186131.6300001</v>
      </c>
      <c r="U698" s="219">
        <f>T698/T699</f>
        <v>5583.5642462031037</v>
      </c>
      <c r="V698" s="173" t="s">
        <v>293</v>
      </c>
      <c r="W698" s="175" t="s">
        <v>614</v>
      </c>
      <c r="X698" s="48"/>
      <c r="Y698" s="49"/>
    </row>
    <row r="699" spans="2:25" ht="33" x14ac:dyDescent="0.2">
      <c r="B699" s="95">
        <v>3</v>
      </c>
      <c r="C699" s="95">
        <v>17</v>
      </c>
      <c r="D699" s="101" t="s">
        <v>254</v>
      </c>
      <c r="E699" s="97" t="s">
        <v>4300</v>
      </c>
      <c r="F699" s="104" t="s">
        <v>3114</v>
      </c>
      <c r="G699" s="89"/>
      <c r="H699" s="63" t="s">
        <v>716</v>
      </c>
      <c r="I699" s="109"/>
      <c r="J699" s="89"/>
      <c r="K699" s="131"/>
      <c r="L699" s="129"/>
      <c r="M699" s="89"/>
      <c r="N699" s="109"/>
      <c r="O699" s="148"/>
      <c r="P699" s="8" t="s">
        <v>78</v>
      </c>
      <c r="Q699" s="13" t="s">
        <v>79</v>
      </c>
      <c r="R699" s="129"/>
      <c r="S699" s="146"/>
      <c r="T699" s="28">
        <v>872056.97237944568</v>
      </c>
      <c r="U699" s="220"/>
      <c r="V699" s="174"/>
      <c r="W699" s="176"/>
      <c r="X699" s="48"/>
      <c r="Y699" s="49"/>
    </row>
    <row r="700" spans="2:25" ht="66" x14ac:dyDescent="0.2">
      <c r="B700" s="94">
        <v>3</v>
      </c>
      <c r="C700" s="94">
        <v>17</v>
      </c>
      <c r="D700" s="100" t="s">
        <v>4454</v>
      </c>
      <c r="E700" s="96" t="s">
        <v>4300</v>
      </c>
      <c r="F700" s="103" t="s">
        <v>3114</v>
      </c>
      <c r="G700" s="87"/>
      <c r="H700" s="61" t="s">
        <v>3328</v>
      </c>
      <c r="I700" s="107"/>
      <c r="J700" s="87"/>
      <c r="K700" s="130" t="s">
        <v>4360</v>
      </c>
      <c r="L700" s="128" t="s">
        <v>297</v>
      </c>
      <c r="M700" s="87" t="s">
        <v>607</v>
      </c>
      <c r="N700" s="107" t="s">
        <v>45</v>
      </c>
      <c r="O700" s="147" t="s">
        <v>4418</v>
      </c>
      <c r="P700" s="8" t="s">
        <v>299</v>
      </c>
      <c r="Q700" s="11" t="s">
        <v>66</v>
      </c>
      <c r="R700" s="128" t="s">
        <v>298</v>
      </c>
      <c r="S700" s="145" t="s">
        <v>664</v>
      </c>
      <c r="T700" s="30">
        <v>1167050595.3299999</v>
      </c>
      <c r="U700" s="233">
        <f>T700/T701</f>
        <v>0.23968083449283137</v>
      </c>
      <c r="V700" s="173" t="s">
        <v>296</v>
      </c>
      <c r="W700" s="175" t="s">
        <v>614</v>
      </c>
      <c r="X700" s="48"/>
      <c r="Y700" s="49"/>
    </row>
    <row r="701" spans="2:25" ht="66" x14ac:dyDescent="0.2">
      <c r="B701" s="95">
        <v>3</v>
      </c>
      <c r="C701" s="95">
        <v>17</v>
      </c>
      <c r="D701" s="101" t="s">
        <v>254</v>
      </c>
      <c r="E701" s="97" t="s">
        <v>4300</v>
      </c>
      <c r="F701" s="104" t="s">
        <v>3114</v>
      </c>
      <c r="G701" s="89"/>
      <c r="H701" s="61" t="s">
        <v>3328</v>
      </c>
      <c r="I701" s="109"/>
      <c r="J701" s="89"/>
      <c r="K701" s="131"/>
      <c r="L701" s="129"/>
      <c r="M701" s="89"/>
      <c r="N701" s="109"/>
      <c r="O701" s="148"/>
      <c r="P701" s="8" t="s">
        <v>259</v>
      </c>
      <c r="Q701" s="11" t="s">
        <v>66</v>
      </c>
      <c r="R701" s="129"/>
      <c r="S701" s="146"/>
      <c r="T701" s="30">
        <v>4869186131.6300001</v>
      </c>
      <c r="U701" s="234"/>
      <c r="V701" s="174"/>
      <c r="W701" s="176"/>
      <c r="X701" s="48"/>
      <c r="Y701" s="49"/>
    </row>
    <row r="702" spans="2:25" ht="33" x14ac:dyDescent="0.2">
      <c r="B702" s="94">
        <v>3</v>
      </c>
      <c r="C702" s="94">
        <v>17</v>
      </c>
      <c r="D702" s="100" t="s">
        <v>4455</v>
      </c>
      <c r="E702" s="96" t="s">
        <v>4300</v>
      </c>
      <c r="F702" s="102" t="s">
        <v>3280</v>
      </c>
      <c r="G702" s="87"/>
      <c r="H702" s="63" t="s">
        <v>3117</v>
      </c>
      <c r="I702" s="107"/>
      <c r="J702" s="87"/>
      <c r="K702" s="130" t="s">
        <v>4361</v>
      </c>
      <c r="L702" s="128" t="s">
        <v>301</v>
      </c>
      <c r="M702" s="87" t="s">
        <v>607</v>
      </c>
      <c r="N702" s="107" t="s">
        <v>45</v>
      </c>
      <c r="O702" s="147" t="s">
        <v>964</v>
      </c>
      <c r="P702" s="8" t="s">
        <v>303</v>
      </c>
      <c r="Q702" s="11" t="s">
        <v>66</v>
      </c>
      <c r="R702" s="128" t="s">
        <v>302</v>
      </c>
      <c r="S702" s="145" t="s">
        <v>664</v>
      </c>
      <c r="T702" s="30">
        <v>0</v>
      </c>
      <c r="U702" s="229">
        <f>T702/T703</f>
        <v>0</v>
      </c>
      <c r="V702" s="173" t="s">
        <v>300</v>
      </c>
      <c r="W702" s="175" t="s">
        <v>614</v>
      </c>
      <c r="X702" s="48"/>
      <c r="Y702" s="49"/>
    </row>
    <row r="703" spans="2:25" ht="33" x14ac:dyDescent="0.2">
      <c r="B703" s="95"/>
      <c r="C703" s="95"/>
      <c r="D703" s="101"/>
      <c r="E703" s="97"/>
      <c r="F703" s="102"/>
      <c r="G703" s="89"/>
      <c r="H703" s="63" t="s">
        <v>3117</v>
      </c>
      <c r="I703" s="109"/>
      <c r="J703" s="89"/>
      <c r="K703" s="131"/>
      <c r="L703" s="129"/>
      <c r="M703" s="89"/>
      <c r="N703" s="109"/>
      <c r="O703" s="148"/>
      <c r="P703" s="8" t="s">
        <v>287</v>
      </c>
      <c r="Q703" s="11" t="s">
        <v>66</v>
      </c>
      <c r="R703" s="129"/>
      <c r="S703" s="146"/>
      <c r="T703" s="30">
        <v>1841553008.6900001</v>
      </c>
      <c r="U703" s="230"/>
      <c r="V703" s="174"/>
      <c r="W703" s="176"/>
      <c r="X703" s="48"/>
      <c r="Y703" s="49"/>
    </row>
    <row r="704" spans="2:25" ht="33" customHeight="1" x14ac:dyDescent="0.2">
      <c r="B704" s="94">
        <v>3</v>
      </c>
      <c r="C704" s="94">
        <v>17</v>
      </c>
      <c r="D704" s="100" t="s">
        <v>4455</v>
      </c>
      <c r="E704" s="96" t="s">
        <v>4300</v>
      </c>
      <c r="F704" s="102" t="s">
        <v>3280</v>
      </c>
      <c r="G704" s="87"/>
      <c r="H704" s="63" t="s">
        <v>3117</v>
      </c>
      <c r="I704" s="107"/>
      <c r="J704" s="87"/>
      <c r="K704" s="130" t="s">
        <v>4362</v>
      </c>
      <c r="L704" s="128" t="s">
        <v>285</v>
      </c>
      <c r="M704" s="87" t="s">
        <v>607</v>
      </c>
      <c r="N704" s="107" t="s">
        <v>66</v>
      </c>
      <c r="O704" s="147" t="s">
        <v>964</v>
      </c>
      <c r="P704" s="8" t="s">
        <v>306</v>
      </c>
      <c r="Q704" s="13" t="s">
        <v>66</v>
      </c>
      <c r="R704" s="128" t="s">
        <v>305</v>
      </c>
      <c r="S704" s="145" t="s">
        <v>4423</v>
      </c>
      <c r="T704" s="30">
        <v>924053589.63000011</v>
      </c>
      <c r="U704" s="219">
        <f>T704/T705</f>
        <v>151484.19502131149</v>
      </c>
      <c r="V704" s="173" t="s">
        <v>304</v>
      </c>
      <c r="W704" s="175" t="s">
        <v>614</v>
      </c>
      <c r="X704" s="48"/>
      <c r="Y704" s="49"/>
    </row>
    <row r="705" spans="2:25" ht="33" x14ac:dyDescent="0.2">
      <c r="B705" s="95">
        <v>3</v>
      </c>
      <c r="C705" s="95">
        <v>17</v>
      </c>
      <c r="D705" s="101" t="s">
        <v>283</v>
      </c>
      <c r="E705" s="97" t="s">
        <v>4300</v>
      </c>
      <c r="F705" s="102"/>
      <c r="G705" s="89"/>
      <c r="H705" s="63" t="s">
        <v>3117</v>
      </c>
      <c r="I705" s="109"/>
      <c r="J705" s="89"/>
      <c r="K705" s="131"/>
      <c r="L705" s="129"/>
      <c r="M705" s="89"/>
      <c r="N705" s="109"/>
      <c r="O705" s="148"/>
      <c r="P705" s="8" t="s">
        <v>307</v>
      </c>
      <c r="Q705" s="9" t="s">
        <v>308</v>
      </c>
      <c r="R705" s="129"/>
      <c r="S705" s="146"/>
      <c r="T705" s="28">
        <v>6100</v>
      </c>
      <c r="U705" s="220"/>
      <c r="V705" s="174"/>
      <c r="W705" s="176"/>
      <c r="X705" s="48"/>
      <c r="Y705" s="49"/>
    </row>
    <row r="706" spans="2:25" ht="33" customHeight="1" x14ac:dyDescent="0.2">
      <c r="B706" s="94">
        <v>3</v>
      </c>
      <c r="C706" s="94">
        <v>17</v>
      </c>
      <c r="D706" s="100" t="s">
        <v>4455</v>
      </c>
      <c r="E706" s="96" t="s">
        <v>4300</v>
      </c>
      <c r="F706" s="102" t="s">
        <v>3280</v>
      </c>
      <c r="G706" s="87"/>
      <c r="H706" s="63" t="s">
        <v>3117</v>
      </c>
      <c r="I706" s="107"/>
      <c r="J706" s="87"/>
      <c r="K706" s="130" t="s">
        <v>4363</v>
      </c>
      <c r="L706" s="128" t="s">
        <v>310</v>
      </c>
      <c r="M706" s="87" t="s">
        <v>607</v>
      </c>
      <c r="N706" s="107" t="s">
        <v>45</v>
      </c>
      <c r="O706" s="147" t="s">
        <v>608</v>
      </c>
      <c r="P706" s="8" t="s">
        <v>312</v>
      </c>
      <c r="Q706" s="11" t="s">
        <v>313</v>
      </c>
      <c r="R706" s="128" t="s">
        <v>311</v>
      </c>
      <c r="S706" s="145" t="s">
        <v>664</v>
      </c>
      <c r="T706" s="28">
        <v>45</v>
      </c>
      <c r="U706" s="233">
        <f>T706/T707</f>
        <v>0.4017857142857143</v>
      </c>
      <c r="V706" s="173" t="s">
        <v>309</v>
      </c>
      <c r="W706" s="175" t="s">
        <v>614</v>
      </c>
      <c r="X706" s="48"/>
      <c r="Y706" s="49"/>
    </row>
    <row r="707" spans="2:25" ht="33" x14ac:dyDescent="0.2">
      <c r="B707" s="95">
        <v>3</v>
      </c>
      <c r="C707" s="95">
        <v>17</v>
      </c>
      <c r="D707" s="101" t="s">
        <v>283</v>
      </c>
      <c r="E707" s="97" t="s">
        <v>4300</v>
      </c>
      <c r="F707" s="102"/>
      <c r="G707" s="89"/>
      <c r="H707" s="63" t="s">
        <v>3117</v>
      </c>
      <c r="I707" s="109"/>
      <c r="J707" s="89"/>
      <c r="K707" s="131"/>
      <c r="L707" s="129"/>
      <c r="M707" s="89"/>
      <c r="N707" s="109"/>
      <c r="O707" s="148"/>
      <c r="P707" s="8" t="s">
        <v>314</v>
      </c>
      <c r="Q707" s="11" t="s">
        <v>313</v>
      </c>
      <c r="R707" s="129"/>
      <c r="S707" s="146"/>
      <c r="T707" s="28">
        <v>112</v>
      </c>
      <c r="U707" s="234"/>
      <c r="V707" s="174"/>
      <c r="W707" s="176"/>
      <c r="X707" s="48"/>
      <c r="Y707" s="49"/>
    </row>
    <row r="708" spans="2:25" ht="33" customHeight="1" x14ac:dyDescent="0.2">
      <c r="B708" s="94">
        <v>3</v>
      </c>
      <c r="C708" s="94">
        <v>17</v>
      </c>
      <c r="D708" s="100" t="s">
        <v>4455</v>
      </c>
      <c r="E708" s="96" t="s">
        <v>4300</v>
      </c>
      <c r="F708" s="102" t="s">
        <v>3280</v>
      </c>
      <c r="G708" s="87"/>
      <c r="H708" s="61" t="s">
        <v>3294</v>
      </c>
      <c r="I708" s="107"/>
      <c r="J708" s="87"/>
      <c r="K708" s="130" t="s">
        <v>4364</v>
      </c>
      <c r="L708" s="128" t="s">
        <v>316</v>
      </c>
      <c r="M708" s="87" t="s">
        <v>607</v>
      </c>
      <c r="N708" s="107" t="s">
        <v>45</v>
      </c>
      <c r="O708" s="147" t="s">
        <v>608</v>
      </c>
      <c r="P708" s="8" t="s">
        <v>318</v>
      </c>
      <c r="Q708" s="11" t="s">
        <v>319</v>
      </c>
      <c r="R708" s="128" t="s">
        <v>317</v>
      </c>
      <c r="S708" s="145" t="s">
        <v>664</v>
      </c>
      <c r="T708" s="28">
        <v>13</v>
      </c>
      <c r="U708" s="233">
        <f>T708/T709</f>
        <v>0.56521739130434778</v>
      </c>
      <c r="V708" s="173" t="s">
        <v>315</v>
      </c>
      <c r="W708" s="175" t="s">
        <v>614</v>
      </c>
      <c r="X708" s="48"/>
      <c r="Y708" s="49"/>
    </row>
    <row r="709" spans="2:25" ht="33" x14ac:dyDescent="0.2">
      <c r="B709" s="95">
        <v>3</v>
      </c>
      <c r="C709" s="95">
        <v>17</v>
      </c>
      <c r="D709" s="101" t="s">
        <v>283</v>
      </c>
      <c r="E709" s="97" t="s">
        <v>4300</v>
      </c>
      <c r="F709" s="102"/>
      <c r="G709" s="89"/>
      <c r="H709" s="61" t="s">
        <v>3294</v>
      </c>
      <c r="I709" s="109"/>
      <c r="J709" s="89"/>
      <c r="K709" s="131"/>
      <c r="L709" s="129"/>
      <c r="M709" s="89"/>
      <c r="N709" s="109"/>
      <c r="O709" s="148"/>
      <c r="P709" s="8" t="s">
        <v>320</v>
      </c>
      <c r="Q709" s="11" t="s">
        <v>319</v>
      </c>
      <c r="R709" s="129"/>
      <c r="S709" s="146"/>
      <c r="T709" s="28">
        <v>23</v>
      </c>
      <c r="U709" s="234"/>
      <c r="V709" s="174"/>
      <c r="W709" s="176"/>
      <c r="X709" s="48"/>
      <c r="Y709" s="49"/>
    </row>
    <row r="710" spans="2:25" ht="33" customHeight="1" x14ac:dyDescent="0.2">
      <c r="B710" s="94">
        <v>3</v>
      </c>
      <c r="C710" s="94">
        <v>17</v>
      </c>
      <c r="D710" s="100" t="s">
        <v>4455</v>
      </c>
      <c r="E710" s="96" t="s">
        <v>4300</v>
      </c>
      <c r="F710" s="102" t="s">
        <v>3280</v>
      </c>
      <c r="G710" s="87"/>
      <c r="H710" s="63" t="s">
        <v>3117</v>
      </c>
      <c r="I710" s="107"/>
      <c r="J710" s="87"/>
      <c r="K710" s="130" t="s">
        <v>4365</v>
      </c>
      <c r="L710" s="128" t="s">
        <v>322</v>
      </c>
      <c r="M710" s="87" t="s">
        <v>607</v>
      </c>
      <c r="N710" s="107" t="s">
        <v>308</v>
      </c>
      <c r="O710" s="147" t="s">
        <v>964</v>
      </c>
      <c r="P710" s="8" t="s">
        <v>307</v>
      </c>
      <c r="Q710" s="11" t="s">
        <v>308</v>
      </c>
      <c r="R710" s="128" t="s">
        <v>323</v>
      </c>
      <c r="S710" s="145" t="s">
        <v>4423</v>
      </c>
      <c r="T710" s="28">
        <v>8052</v>
      </c>
      <c r="U710" s="231">
        <f>T710/T711</f>
        <v>9.2333413985553694</v>
      </c>
      <c r="V710" s="173" t="s">
        <v>321</v>
      </c>
      <c r="W710" s="175" t="s">
        <v>637</v>
      </c>
      <c r="X710" s="48"/>
      <c r="Y710" s="49"/>
    </row>
    <row r="711" spans="2:25" ht="33" x14ac:dyDescent="0.2">
      <c r="B711" s="95">
        <v>3</v>
      </c>
      <c r="C711" s="95">
        <v>17</v>
      </c>
      <c r="D711" s="101" t="s">
        <v>283</v>
      </c>
      <c r="E711" s="97" t="s">
        <v>4300</v>
      </c>
      <c r="F711" s="102"/>
      <c r="G711" s="89"/>
      <c r="H711" s="63" t="s">
        <v>716</v>
      </c>
      <c r="I711" s="109"/>
      <c r="J711" s="89"/>
      <c r="K711" s="131"/>
      <c r="L711" s="129"/>
      <c r="M711" s="89"/>
      <c r="N711" s="109"/>
      <c r="O711" s="148"/>
      <c r="P711" s="8" t="s">
        <v>78</v>
      </c>
      <c r="Q711" s="11" t="s">
        <v>79</v>
      </c>
      <c r="R711" s="129"/>
      <c r="S711" s="146"/>
      <c r="T711" s="40">
        <f>(872057/1000)</f>
        <v>872.05700000000002</v>
      </c>
      <c r="U711" s="232"/>
      <c r="V711" s="174"/>
      <c r="W711" s="176"/>
      <c r="X711" s="48"/>
      <c r="Y711" s="49"/>
    </row>
    <row r="712" spans="2:25" ht="33" customHeight="1" x14ac:dyDescent="0.2">
      <c r="B712" s="94">
        <v>3</v>
      </c>
      <c r="C712" s="94">
        <v>17</v>
      </c>
      <c r="D712" s="100" t="s">
        <v>4455</v>
      </c>
      <c r="E712" s="96" t="s">
        <v>4300</v>
      </c>
      <c r="F712" s="102" t="s">
        <v>3280</v>
      </c>
      <c r="G712" s="87"/>
      <c r="H712" s="63" t="s">
        <v>3117</v>
      </c>
      <c r="I712" s="107"/>
      <c r="J712" s="87"/>
      <c r="K712" s="130" t="s">
        <v>4411</v>
      </c>
      <c r="L712" s="128" t="s">
        <v>564</v>
      </c>
      <c r="M712" s="87" t="s">
        <v>607</v>
      </c>
      <c r="N712" s="107" t="s">
        <v>521</v>
      </c>
      <c r="O712" s="147" t="s">
        <v>608</v>
      </c>
      <c r="P712" s="8" t="s">
        <v>566</v>
      </c>
      <c r="Q712" s="9" t="s">
        <v>521</v>
      </c>
      <c r="R712" s="128" t="s">
        <v>565</v>
      </c>
      <c r="S712" s="145" t="s">
        <v>4423</v>
      </c>
      <c r="T712" s="28">
        <v>4310</v>
      </c>
      <c r="U712" s="263">
        <f>T712/T713</f>
        <v>4.5997865528281752</v>
      </c>
      <c r="V712" s="173" t="s">
        <v>563</v>
      </c>
      <c r="W712" s="175" t="s">
        <v>614</v>
      </c>
      <c r="X712" s="48"/>
      <c r="Y712" s="49"/>
    </row>
    <row r="713" spans="2:25" ht="33" x14ac:dyDescent="0.2">
      <c r="B713" s="95">
        <v>3</v>
      </c>
      <c r="C713" s="95">
        <v>17</v>
      </c>
      <c r="D713" s="101" t="s">
        <v>283</v>
      </c>
      <c r="E713" s="97" t="s">
        <v>4300</v>
      </c>
      <c r="F713" s="102"/>
      <c r="G713" s="89"/>
      <c r="H713" s="63" t="s">
        <v>3117</v>
      </c>
      <c r="I713" s="109"/>
      <c r="J713" s="89"/>
      <c r="K713" s="131"/>
      <c r="L713" s="129"/>
      <c r="M713" s="89"/>
      <c r="N713" s="109"/>
      <c r="O713" s="148"/>
      <c r="P713" s="66" t="s">
        <v>567</v>
      </c>
      <c r="Q713" s="9" t="s">
        <v>308</v>
      </c>
      <c r="R713" s="129"/>
      <c r="S713" s="146"/>
      <c r="T713" s="34">
        <v>937</v>
      </c>
      <c r="U713" s="264"/>
      <c r="V713" s="174"/>
      <c r="W713" s="176"/>
      <c r="X713" s="48"/>
      <c r="Y713" s="49"/>
    </row>
    <row r="714" spans="2:25" ht="33" customHeight="1" x14ac:dyDescent="0.2">
      <c r="B714" s="94">
        <v>3</v>
      </c>
      <c r="C714" s="94">
        <v>17</v>
      </c>
      <c r="D714" s="100" t="s">
        <v>4455</v>
      </c>
      <c r="E714" s="96" t="s">
        <v>4300</v>
      </c>
      <c r="F714" s="102" t="s">
        <v>3280</v>
      </c>
      <c r="G714" s="87"/>
      <c r="H714" s="63" t="s">
        <v>3117</v>
      </c>
      <c r="I714" s="107"/>
      <c r="J714" s="87"/>
      <c r="K714" s="130" t="s">
        <v>4412</v>
      </c>
      <c r="L714" s="128" t="s">
        <v>569</v>
      </c>
      <c r="M714" s="87" t="s">
        <v>607</v>
      </c>
      <c r="N714" s="107" t="s">
        <v>521</v>
      </c>
      <c r="O714" s="147" t="s">
        <v>608</v>
      </c>
      <c r="P714" s="8" t="s">
        <v>571</v>
      </c>
      <c r="Q714" s="9" t="s">
        <v>521</v>
      </c>
      <c r="R714" s="128" t="s">
        <v>570</v>
      </c>
      <c r="S714" s="145" t="s">
        <v>4423</v>
      </c>
      <c r="T714" s="28">
        <v>4990</v>
      </c>
      <c r="U714" s="263">
        <f>T714/T715</f>
        <v>1.5618153364632237</v>
      </c>
      <c r="V714" s="173" t="s">
        <v>568</v>
      </c>
      <c r="W714" s="175" t="s">
        <v>614</v>
      </c>
      <c r="X714" s="48"/>
      <c r="Y714" s="49"/>
    </row>
    <row r="715" spans="2:25" ht="33" x14ac:dyDescent="0.2">
      <c r="B715" s="95">
        <v>3</v>
      </c>
      <c r="C715" s="95">
        <v>17</v>
      </c>
      <c r="D715" s="101" t="s">
        <v>283</v>
      </c>
      <c r="E715" s="97" t="s">
        <v>4300</v>
      </c>
      <c r="F715" s="102"/>
      <c r="G715" s="89"/>
      <c r="H715" s="63" t="s">
        <v>3117</v>
      </c>
      <c r="I715" s="109"/>
      <c r="J715" s="89"/>
      <c r="K715" s="131"/>
      <c r="L715" s="129"/>
      <c r="M715" s="89"/>
      <c r="N715" s="109"/>
      <c r="O715" s="148"/>
      <c r="P715" s="8" t="s">
        <v>572</v>
      </c>
      <c r="Q715" s="9" t="s">
        <v>67</v>
      </c>
      <c r="R715" s="129"/>
      <c r="S715" s="146"/>
      <c r="T715" s="28">
        <v>3195</v>
      </c>
      <c r="U715" s="264"/>
      <c r="V715" s="174"/>
      <c r="W715" s="176"/>
      <c r="X715" s="48"/>
      <c r="Y715" s="49"/>
    </row>
    <row r="716" spans="2:25" ht="82.5" customHeight="1" x14ac:dyDescent="0.2">
      <c r="B716" s="94">
        <v>3</v>
      </c>
      <c r="C716" s="94">
        <v>17</v>
      </c>
      <c r="D716" s="100" t="s">
        <v>4455</v>
      </c>
      <c r="E716" s="96" t="s">
        <v>4300</v>
      </c>
      <c r="F716" s="102" t="s">
        <v>3280</v>
      </c>
      <c r="G716" s="87"/>
      <c r="H716" s="63" t="s">
        <v>3117</v>
      </c>
      <c r="I716" s="107"/>
      <c r="J716" s="87"/>
      <c r="K716" s="130" t="s">
        <v>4413</v>
      </c>
      <c r="L716" s="128" t="s">
        <v>574</v>
      </c>
      <c r="M716" s="87" t="s">
        <v>607</v>
      </c>
      <c r="N716" s="107" t="s">
        <v>45</v>
      </c>
      <c r="O716" s="147" t="s">
        <v>964</v>
      </c>
      <c r="P716" s="8" t="s">
        <v>4432</v>
      </c>
      <c r="Q716" s="75" t="s">
        <v>308</v>
      </c>
      <c r="R716" s="128" t="s">
        <v>575</v>
      </c>
      <c r="S716" s="145" t="s">
        <v>664</v>
      </c>
      <c r="T716" s="28" t="s">
        <v>28</v>
      </c>
      <c r="U716" s="233" t="s">
        <v>28</v>
      </c>
      <c r="V716" s="173" t="s">
        <v>573</v>
      </c>
      <c r="W716" s="175" t="s">
        <v>614</v>
      </c>
      <c r="X716" s="48"/>
      <c r="Y716" s="49"/>
    </row>
    <row r="717" spans="2:25" ht="33" x14ac:dyDescent="0.2">
      <c r="B717" s="95">
        <v>3</v>
      </c>
      <c r="C717" s="95">
        <v>17</v>
      </c>
      <c r="D717" s="101" t="s">
        <v>283</v>
      </c>
      <c r="E717" s="97" t="s">
        <v>4300</v>
      </c>
      <c r="F717" s="102"/>
      <c r="G717" s="89"/>
      <c r="H717" s="63" t="s">
        <v>3117</v>
      </c>
      <c r="I717" s="109"/>
      <c r="J717" s="89"/>
      <c r="K717" s="131"/>
      <c r="L717" s="129"/>
      <c r="M717" s="89"/>
      <c r="N717" s="109"/>
      <c r="O717" s="148"/>
      <c r="P717" s="8" t="s">
        <v>4433</v>
      </c>
      <c r="Q717" s="9" t="s">
        <v>308</v>
      </c>
      <c r="R717" s="129"/>
      <c r="S717" s="146"/>
      <c r="T717" s="28">
        <v>5916</v>
      </c>
      <c r="U717" s="234"/>
      <c r="V717" s="174"/>
      <c r="W717" s="176"/>
      <c r="X717" s="48"/>
      <c r="Y717" s="49"/>
    </row>
    <row r="718" spans="2:25" ht="43.5" customHeight="1" x14ac:dyDescent="0.2">
      <c r="B718" s="94">
        <v>3</v>
      </c>
      <c r="C718" s="94">
        <v>17</v>
      </c>
      <c r="D718" s="100" t="s">
        <v>4455</v>
      </c>
      <c r="E718" s="96" t="s">
        <v>4300</v>
      </c>
      <c r="F718" s="102" t="s">
        <v>3280</v>
      </c>
      <c r="G718" s="87"/>
      <c r="H718" s="63" t="s">
        <v>3117</v>
      </c>
      <c r="I718" s="107"/>
      <c r="J718" s="87"/>
      <c r="K718" s="130" t="s">
        <v>4414</v>
      </c>
      <c r="L718" s="128" t="s">
        <v>576</v>
      </c>
      <c r="M718" s="87" t="s">
        <v>607</v>
      </c>
      <c r="N718" s="107" t="s">
        <v>45</v>
      </c>
      <c r="O718" s="147" t="s">
        <v>964</v>
      </c>
      <c r="P718" s="8" t="s">
        <v>578</v>
      </c>
      <c r="Q718" s="58" t="s">
        <v>308</v>
      </c>
      <c r="R718" s="128" t="s">
        <v>577</v>
      </c>
      <c r="S718" s="145" t="s">
        <v>4423</v>
      </c>
      <c r="T718" s="28">
        <v>8052</v>
      </c>
      <c r="U718" s="229">
        <f>((T718-T719)/T718)</f>
        <v>1.4903129657228018E-2</v>
      </c>
      <c r="V718" s="173" t="s">
        <v>8</v>
      </c>
      <c r="W718" s="175" t="s">
        <v>637</v>
      </c>
      <c r="X718" s="48"/>
      <c r="Y718" s="49"/>
    </row>
    <row r="719" spans="2:25" ht="51.75" customHeight="1" x14ac:dyDescent="0.2">
      <c r="B719" s="95">
        <v>3</v>
      </c>
      <c r="C719" s="95">
        <v>17</v>
      </c>
      <c r="D719" s="101" t="s">
        <v>283</v>
      </c>
      <c r="E719" s="97" t="s">
        <v>4300</v>
      </c>
      <c r="F719" s="102"/>
      <c r="G719" s="89"/>
      <c r="H719" s="63" t="s">
        <v>3117</v>
      </c>
      <c r="I719" s="109"/>
      <c r="J719" s="89"/>
      <c r="K719" s="131"/>
      <c r="L719" s="129"/>
      <c r="M719" s="89"/>
      <c r="N719" s="109"/>
      <c r="O719" s="148"/>
      <c r="P719" s="8" t="s">
        <v>4431</v>
      </c>
      <c r="Q719" s="58" t="s">
        <v>308</v>
      </c>
      <c r="R719" s="129"/>
      <c r="S719" s="146"/>
      <c r="T719" s="28">
        <v>7932</v>
      </c>
      <c r="U719" s="230"/>
      <c r="V719" s="174"/>
      <c r="W719" s="176"/>
      <c r="X719" s="48"/>
      <c r="Y719" s="49"/>
    </row>
    <row r="720" spans="2:25" ht="33" x14ac:dyDescent="0.2">
      <c r="B720" s="94">
        <v>3</v>
      </c>
      <c r="C720" s="94">
        <v>17</v>
      </c>
      <c r="D720" s="100" t="s">
        <v>4454</v>
      </c>
      <c r="E720" s="96" t="s">
        <v>4300</v>
      </c>
      <c r="F720" s="102" t="s">
        <v>3280</v>
      </c>
      <c r="G720" s="87"/>
      <c r="H720" s="63" t="s">
        <v>716</v>
      </c>
      <c r="I720" s="107"/>
      <c r="J720" s="87"/>
      <c r="K720" s="130" t="s">
        <v>4415</v>
      </c>
      <c r="L720" s="128" t="s">
        <v>579</v>
      </c>
      <c r="M720" s="87" t="s">
        <v>607</v>
      </c>
      <c r="N720" s="107" t="s">
        <v>45</v>
      </c>
      <c r="O720" s="147" t="s">
        <v>608</v>
      </c>
      <c r="P720" s="8" t="s">
        <v>581</v>
      </c>
      <c r="Q720" s="9" t="s">
        <v>66</v>
      </c>
      <c r="R720" s="128" t="s">
        <v>580</v>
      </c>
      <c r="S720" s="145" t="s">
        <v>4423</v>
      </c>
      <c r="T720" s="30" t="s">
        <v>28</v>
      </c>
      <c r="U720" s="229" t="s">
        <v>28</v>
      </c>
      <c r="V720" s="173" t="s">
        <v>8</v>
      </c>
      <c r="W720" s="175" t="s">
        <v>614</v>
      </c>
      <c r="X720" s="48"/>
      <c r="Y720" s="49"/>
    </row>
    <row r="721" spans="2:25" ht="33" x14ac:dyDescent="0.2">
      <c r="B721" s="95">
        <v>3</v>
      </c>
      <c r="C721" s="95">
        <v>17</v>
      </c>
      <c r="D721" s="101" t="s">
        <v>254</v>
      </c>
      <c r="E721" s="97" t="s">
        <v>4300</v>
      </c>
      <c r="F721" s="102" t="s">
        <v>3280</v>
      </c>
      <c r="G721" s="89"/>
      <c r="H721" s="63" t="s">
        <v>716</v>
      </c>
      <c r="I721" s="109"/>
      <c r="J721" s="89"/>
      <c r="K721" s="131"/>
      <c r="L721" s="129"/>
      <c r="M721" s="89"/>
      <c r="N721" s="109"/>
      <c r="O721" s="148"/>
      <c r="P721" s="8" t="s">
        <v>582</v>
      </c>
      <c r="Q721" s="9" t="s">
        <v>66</v>
      </c>
      <c r="R721" s="129"/>
      <c r="S721" s="146"/>
      <c r="T721" s="30" t="s">
        <v>28</v>
      </c>
      <c r="U721" s="230"/>
      <c r="V721" s="174"/>
      <c r="W721" s="176"/>
      <c r="X721" s="48"/>
      <c r="Y721" s="49"/>
    </row>
    <row r="722" spans="2:25" ht="68.25" customHeight="1" x14ac:dyDescent="0.2">
      <c r="B722" s="94">
        <v>3</v>
      </c>
      <c r="C722" s="94">
        <v>18</v>
      </c>
      <c r="D722" s="100" t="s">
        <v>3214</v>
      </c>
      <c r="E722" s="96" t="s">
        <v>4299</v>
      </c>
      <c r="F722" s="102" t="s">
        <v>3280</v>
      </c>
      <c r="G722" s="87" t="s">
        <v>3281</v>
      </c>
      <c r="H722" s="158" t="s">
        <v>3283</v>
      </c>
      <c r="I722" s="119" t="s">
        <v>3282</v>
      </c>
      <c r="J722" s="93" t="s">
        <v>3284</v>
      </c>
      <c r="K722" s="158" t="s">
        <v>3285</v>
      </c>
      <c r="L722" s="158" t="s">
        <v>3286</v>
      </c>
      <c r="M722" s="93" t="s">
        <v>607</v>
      </c>
      <c r="N722" s="93" t="s">
        <v>45</v>
      </c>
      <c r="O722" s="93" t="s">
        <v>608</v>
      </c>
      <c r="P722" s="47" t="s">
        <v>3287</v>
      </c>
      <c r="Q722" s="43" t="s">
        <v>610</v>
      </c>
      <c r="R722" s="158" t="s">
        <v>3288</v>
      </c>
      <c r="S722" s="93" t="s">
        <v>664</v>
      </c>
      <c r="T722" s="77" t="s">
        <v>28</v>
      </c>
      <c r="U722" s="266" t="s">
        <v>28</v>
      </c>
      <c r="V722" s="165" t="s">
        <v>1024</v>
      </c>
      <c r="W722" s="167" t="s">
        <v>614</v>
      </c>
      <c r="X722" s="48" t="s">
        <v>3289</v>
      </c>
      <c r="Y722" s="165" t="s">
        <v>3290</v>
      </c>
    </row>
    <row r="723" spans="2:25" ht="68.25" customHeight="1" x14ac:dyDescent="0.2">
      <c r="B723" s="95">
        <v>3</v>
      </c>
      <c r="C723" s="95">
        <v>18</v>
      </c>
      <c r="D723" s="101"/>
      <c r="E723" s="97" t="s">
        <v>4299</v>
      </c>
      <c r="F723" s="102"/>
      <c r="G723" s="89"/>
      <c r="H723" s="158"/>
      <c r="I723" s="158"/>
      <c r="J723" s="93"/>
      <c r="K723" s="158"/>
      <c r="L723" s="158"/>
      <c r="M723" s="93"/>
      <c r="N723" s="93"/>
      <c r="O723" s="93"/>
      <c r="P723" s="47" t="s">
        <v>3291</v>
      </c>
      <c r="Q723" s="43" t="s">
        <v>610</v>
      </c>
      <c r="R723" s="158"/>
      <c r="S723" s="93"/>
      <c r="T723" s="77" t="s">
        <v>28</v>
      </c>
      <c r="U723" s="266"/>
      <c r="V723" s="165"/>
      <c r="W723" s="167"/>
      <c r="X723" s="48" t="s">
        <v>3289</v>
      </c>
      <c r="Y723" s="165"/>
    </row>
    <row r="724" spans="2:25" ht="64.5" customHeight="1" x14ac:dyDescent="0.2">
      <c r="B724" s="94">
        <v>3</v>
      </c>
      <c r="C724" s="94">
        <v>18</v>
      </c>
      <c r="D724" s="100" t="s">
        <v>3214</v>
      </c>
      <c r="E724" s="96" t="s">
        <v>4299</v>
      </c>
      <c r="F724" s="102" t="s">
        <v>3280</v>
      </c>
      <c r="G724" s="87" t="s">
        <v>3292</v>
      </c>
      <c r="H724" s="158" t="s">
        <v>3294</v>
      </c>
      <c r="I724" s="158" t="s">
        <v>3293</v>
      </c>
      <c r="J724" s="93" t="s">
        <v>3295</v>
      </c>
      <c r="K724" s="158" t="s">
        <v>3296</v>
      </c>
      <c r="L724" s="158" t="s">
        <v>3297</v>
      </c>
      <c r="M724" s="93" t="s">
        <v>607</v>
      </c>
      <c r="N724" s="93" t="s">
        <v>45</v>
      </c>
      <c r="O724" s="93" t="s">
        <v>608</v>
      </c>
      <c r="P724" s="47" t="s">
        <v>3298</v>
      </c>
      <c r="Q724" s="43" t="s">
        <v>2298</v>
      </c>
      <c r="R724" s="158" t="s">
        <v>3299</v>
      </c>
      <c r="S724" s="93" t="s">
        <v>664</v>
      </c>
      <c r="T724" s="77" t="s">
        <v>28</v>
      </c>
      <c r="U724" s="266" t="s">
        <v>28</v>
      </c>
      <c r="V724" s="165" t="s">
        <v>1024</v>
      </c>
      <c r="W724" s="167" t="s">
        <v>614</v>
      </c>
      <c r="X724" s="165" t="s">
        <v>3300</v>
      </c>
      <c r="Y724" s="165" t="s">
        <v>3301</v>
      </c>
    </row>
    <row r="725" spans="2:25" ht="64.5" customHeight="1" x14ac:dyDescent="0.2">
      <c r="B725" s="95"/>
      <c r="C725" s="95">
        <v>18</v>
      </c>
      <c r="D725" s="101" t="s">
        <v>3214</v>
      </c>
      <c r="E725" s="97" t="s">
        <v>4299</v>
      </c>
      <c r="F725" s="102" t="s">
        <v>3280</v>
      </c>
      <c r="G725" s="89"/>
      <c r="H725" s="158"/>
      <c r="I725" s="158" t="s">
        <v>3302</v>
      </c>
      <c r="J725" s="93" t="s">
        <v>3295</v>
      </c>
      <c r="K725" s="158" t="s">
        <v>3296</v>
      </c>
      <c r="L725" s="158"/>
      <c r="M725" s="93"/>
      <c r="N725" s="93"/>
      <c r="O725" s="93"/>
      <c r="P725" s="47" t="s">
        <v>3303</v>
      </c>
      <c r="Q725" s="43" t="s">
        <v>41</v>
      </c>
      <c r="R725" s="158"/>
      <c r="S725" s="93"/>
      <c r="T725" s="77" t="s">
        <v>28</v>
      </c>
      <c r="U725" s="266"/>
      <c r="V725" s="165"/>
      <c r="W725" s="167"/>
      <c r="X725" s="165"/>
      <c r="Y725" s="165"/>
    </row>
    <row r="726" spans="2:25" ht="58.5" customHeight="1" x14ac:dyDescent="0.2">
      <c r="B726" s="94">
        <v>3</v>
      </c>
      <c r="C726" s="94">
        <v>18</v>
      </c>
      <c r="D726" s="100" t="s">
        <v>3214</v>
      </c>
      <c r="E726" s="96" t="s">
        <v>4299</v>
      </c>
      <c r="F726" s="102" t="s">
        <v>3280</v>
      </c>
      <c r="G726" s="87" t="s">
        <v>3304</v>
      </c>
      <c r="H726" s="158" t="s">
        <v>3283</v>
      </c>
      <c r="I726" s="158" t="s">
        <v>3305</v>
      </c>
      <c r="J726" s="93" t="s">
        <v>3306</v>
      </c>
      <c r="K726" s="158" t="s">
        <v>3307</v>
      </c>
      <c r="L726" s="158" t="s">
        <v>3308</v>
      </c>
      <c r="M726" s="93" t="s">
        <v>607</v>
      </c>
      <c r="N726" s="93" t="s">
        <v>45</v>
      </c>
      <c r="O726" s="93" t="s">
        <v>608</v>
      </c>
      <c r="P726" s="47" t="s">
        <v>3309</v>
      </c>
      <c r="Q726" s="43" t="s">
        <v>3310</v>
      </c>
      <c r="R726" s="158" t="s">
        <v>3311</v>
      </c>
      <c r="S726" s="93" t="s">
        <v>664</v>
      </c>
      <c r="T726" s="77" t="s">
        <v>28</v>
      </c>
      <c r="U726" s="266" t="s">
        <v>28</v>
      </c>
      <c r="V726" s="165" t="s">
        <v>1024</v>
      </c>
      <c r="W726" s="167" t="s">
        <v>614</v>
      </c>
      <c r="X726" s="165" t="s">
        <v>3312</v>
      </c>
      <c r="Y726" s="165" t="s">
        <v>3313</v>
      </c>
    </row>
    <row r="727" spans="2:25" ht="58.5" customHeight="1" x14ac:dyDescent="0.2">
      <c r="B727" s="95"/>
      <c r="C727" s="95">
        <v>18</v>
      </c>
      <c r="D727" s="101" t="s">
        <v>3214</v>
      </c>
      <c r="E727" s="97" t="s">
        <v>4299</v>
      </c>
      <c r="F727" s="102" t="s">
        <v>3280</v>
      </c>
      <c r="G727" s="89"/>
      <c r="H727" s="158"/>
      <c r="I727" s="158" t="s">
        <v>3302</v>
      </c>
      <c r="J727" s="93" t="s">
        <v>3306</v>
      </c>
      <c r="K727" s="158" t="s">
        <v>3307</v>
      </c>
      <c r="L727" s="158"/>
      <c r="M727" s="93"/>
      <c r="N727" s="93"/>
      <c r="O727" s="93"/>
      <c r="P727" s="47" t="s">
        <v>3314</v>
      </c>
      <c r="Q727" s="43" t="s">
        <v>3310</v>
      </c>
      <c r="R727" s="158"/>
      <c r="S727" s="93"/>
      <c r="T727" s="77" t="s">
        <v>28</v>
      </c>
      <c r="U727" s="266"/>
      <c r="V727" s="165"/>
      <c r="W727" s="167"/>
      <c r="X727" s="165"/>
      <c r="Y727" s="165"/>
    </row>
    <row r="728" spans="2:25" ht="51" customHeight="1" x14ac:dyDescent="0.2">
      <c r="B728" s="94">
        <v>3</v>
      </c>
      <c r="C728" s="94">
        <v>18</v>
      </c>
      <c r="D728" s="100" t="s">
        <v>3214</v>
      </c>
      <c r="E728" s="96" t="s">
        <v>4299</v>
      </c>
      <c r="F728" s="102" t="s">
        <v>3280</v>
      </c>
      <c r="G728" s="87" t="s">
        <v>3315</v>
      </c>
      <c r="H728" s="158" t="s">
        <v>3117</v>
      </c>
      <c r="I728" s="158" t="s">
        <v>3316</v>
      </c>
      <c r="J728" s="93" t="s">
        <v>3317</v>
      </c>
      <c r="K728" s="158" t="s">
        <v>3318</v>
      </c>
      <c r="L728" s="158" t="s">
        <v>3319</v>
      </c>
      <c r="M728" s="93" t="s">
        <v>607</v>
      </c>
      <c r="N728" s="93" t="s">
        <v>45</v>
      </c>
      <c r="O728" s="93" t="s">
        <v>608</v>
      </c>
      <c r="P728" s="47" t="s">
        <v>3320</v>
      </c>
      <c r="Q728" s="43" t="s">
        <v>1186</v>
      </c>
      <c r="R728" s="158" t="s">
        <v>3321</v>
      </c>
      <c r="S728" s="93" t="s">
        <v>664</v>
      </c>
      <c r="T728" s="77">
        <v>14</v>
      </c>
      <c r="U728" s="258">
        <f>+T728/T729</f>
        <v>0.73684210526315785</v>
      </c>
      <c r="V728" s="165" t="s">
        <v>3322</v>
      </c>
      <c r="W728" s="167" t="s">
        <v>614</v>
      </c>
      <c r="X728" s="165" t="s">
        <v>3323</v>
      </c>
      <c r="Y728" s="165" t="s">
        <v>3324</v>
      </c>
    </row>
    <row r="729" spans="2:25" ht="51" customHeight="1" x14ac:dyDescent="0.2">
      <c r="B729" s="95"/>
      <c r="C729" s="95">
        <v>18</v>
      </c>
      <c r="D729" s="101" t="s">
        <v>3214</v>
      </c>
      <c r="E729" s="97" t="s">
        <v>4299</v>
      </c>
      <c r="F729" s="102" t="s">
        <v>3280</v>
      </c>
      <c r="G729" s="89"/>
      <c r="H729" s="158"/>
      <c r="I729" s="158" t="s">
        <v>3302</v>
      </c>
      <c r="J729" s="93" t="s">
        <v>3317</v>
      </c>
      <c r="K729" s="158" t="s">
        <v>3318</v>
      </c>
      <c r="L729" s="158"/>
      <c r="M729" s="93"/>
      <c r="N729" s="93"/>
      <c r="O729" s="93"/>
      <c r="P729" s="47" t="s">
        <v>3325</v>
      </c>
      <c r="Q729" s="43" t="s">
        <v>1186</v>
      </c>
      <c r="R729" s="158"/>
      <c r="S729" s="93"/>
      <c r="T729" s="77">
        <v>19</v>
      </c>
      <c r="U729" s="258"/>
      <c r="V729" s="165"/>
      <c r="W729" s="167"/>
      <c r="X729" s="165"/>
      <c r="Y729" s="165"/>
    </row>
    <row r="730" spans="2:25" ht="44.25" customHeight="1" x14ac:dyDescent="0.2">
      <c r="B730" s="94">
        <v>3</v>
      </c>
      <c r="C730" s="94">
        <v>18</v>
      </c>
      <c r="D730" s="100" t="s">
        <v>3214</v>
      </c>
      <c r="E730" s="96" t="s">
        <v>4299</v>
      </c>
      <c r="F730" s="102" t="s">
        <v>3280</v>
      </c>
      <c r="G730" s="87" t="s">
        <v>3326</v>
      </c>
      <c r="H730" s="158" t="s">
        <v>3328</v>
      </c>
      <c r="I730" s="158" t="s">
        <v>3327</v>
      </c>
      <c r="J730" s="93" t="s">
        <v>3329</v>
      </c>
      <c r="K730" s="158" t="s">
        <v>3330</v>
      </c>
      <c r="L730" s="158" t="s">
        <v>3331</v>
      </c>
      <c r="M730" s="93" t="s">
        <v>607</v>
      </c>
      <c r="N730" s="93" t="s">
        <v>45</v>
      </c>
      <c r="O730" s="93" t="s">
        <v>608</v>
      </c>
      <c r="P730" s="47" t="s">
        <v>3332</v>
      </c>
      <c r="Q730" s="43" t="s">
        <v>3333</v>
      </c>
      <c r="R730" s="158" t="s">
        <v>3334</v>
      </c>
      <c r="S730" s="93" t="s">
        <v>664</v>
      </c>
      <c r="T730" s="77">
        <f>54+24+13+5+10+10+7+5+2+6+2+3+5+12+8+11+6+2+3+3+4+1+8+2+4+8+7+6+2+63+17</f>
        <v>313</v>
      </c>
      <c r="U730" s="258">
        <f>+T730/T731</f>
        <v>0.98119122257053293</v>
      </c>
      <c r="V730" s="165" t="s">
        <v>3335</v>
      </c>
      <c r="W730" s="167" t="s">
        <v>614</v>
      </c>
      <c r="X730" s="165" t="s">
        <v>3336</v>
      </c>
      <c r="Y730" s="165" t="s">
        <v>3337</v>
      </c>
    </row>
    <row r="731" spans="2:25" ht="44.25" customHeight="1" x14ac:dyDescent="0.2">
      <c r="B731" s="95"/>
      <c r="C731" s="95">
        <v>18</v>
      </c>
      <c r="D731" s="101" t="s">
        <v>3214</v>
      </c>
      <c r="E731" s="97" t="s">
        <v>4299</v>
      </c>
      <c r="F731" s="102" t="s">
        <v>3280</v>
      </c>
      <c r="G731" s="89"/>
      <c r="H731" s="158"/>
      <c r="I731" s="158" t="s">
        <v>3302</v>
      </c>
      <c r="J731" s="93" t="s">
        <v>3329</v>
      </c>
      <c r="K731" s="158" t="s">
        <v>3330</v>
      </c>
      <c r="L731" s="158"/>
      <c r="M731" s="93"/>
      <c r="N731" s="93"/>
      <c r="O731" s="93"/>
      <c r="P731" s="47" t="s">
        <v>3338</v>
      </c>
      <c r="Q731" s="43" t="s">
        <v>3333</v>
      </c>
      <c r="R731" s="158"/>
      <c r="S731" s="93"/>
      <c r="T731" s="77">
        <f>60+24+13+5+10+10+7+5+2+6+2+3+5+12+8+11+6+2+3+3+4+1+8+2+4+8+7+6+2+63+17</f>
        <v>319</v>
      </c>
      <c r="U731" s="258"/>
      <c r="V731" s="165"/>
      <c r="W731" s="167"/>
      <c r="X731" s="165"/>
      <c r="Y731" s="165"/>
    </row>
    <row r="732" spans="2:25" ht="45.75" customHeight="1" x14ac:dyDescent="0.2">
      <c r="B732" s="94">
        <v>3</v>
      </c>
      <c r="C732" s="94">
        <v>18</v>
      </c>
      <c r="D732" s="100" t="s">
        <v>3214</v>
      </c>
      <c r="E732" s="96" t="s">
        <v>4299</v>
      </c>
      <c r="F732" s="102" t="s">
        <v>3280</v>
      </c>
      <c r="G732" s="87" t="s">
        <v>3339</v>
      </c>
      <c r="H732" s="158" t="s">
        <v>3117</v>
      </c>
      <c r="I732" s="158" t="s">
        <v>3340</v>
      </c>
      <c r="J732" s="93" t="s">
        <v>3341</v>
      </c>
      <c r="K732" s="158" t="s">
        <v>3342</v>
      </c>
      <c r="L732" s="158" t="s">
        <v>3343</v>
      </c>
      <c r="M732" s="93" t="s">
        <v>607</v>
      </c>
      <c r="N732" s="93" t="s">
        <v>45</v>
      </c>
      <c r="O732" s="93" t="s">
        <v>608</v>
      </c>
      <c r="P732" s="47" t="s">
        <v>3344</v>
      </c>
      <c r="Q732" s="43" t="s">
        <v>3345</v>
      </c>
      <c r="R732" s="158" t="s">
        <v>3346</v>
      </c>
      <c r="S732" s="93" t="s">
        <v>664</v>
      </c>
      <c r="T732" s="77">
        <v>9</v>
      </c>
      <c r="U732" s="258">
        <f>+T732/T733</f>
        <v>0.81818181818181823</v>
      </c>
      <c r="V732" s="165" t="s">
        <v>3347</v>
      </c>
      <c r="W732" s="167" t="s">
        <v>614</v>
      </c>
      <c r="X732" s="165" t="s">
        <v>3348</v>
      </c>
      <c r="Y732" s="165" t="s">
        <v>3349</v>
      </c>
    </row>
    <row r="733" spans="2:25" ht="45.75" customHeight="1" x14ac:dyDescent="0.2">
      <c r="B733" s="95"/>
      <c r="C733" s="95">
        <v>18</v>
      </c>
      <c r="D733" s="101" t="s">
        <v>3214</v>
      </c>
      <c r="E733" s="97" t="s">
        <v>4299</v>
      </c>
      <c r="F733" s="102" t="s">
        <v>3280</v>
      </c>
      <c r="G733" s="89"/>
      <c r="H733" s="158"/>
      <c r="I733" s="158" t="s">
        <v>3302</v>
      </c>
      <c r="J733" s="93" t="s">
        <v>3350</v>
      </c>
      <c r="K733" s="158" t="s">
        <v>3342</v>
      </c>
      <c r="L733" s="158"/>
      <c r="M733" s="93"/>
      <c r="N733" s="93"/>
      <c r="O733" s="93"/>
      <c r="P733" s="47" t="s">
        <v>3351</v>
      </c>
      <c r="Q733" s="43" t="s">
        <v>3345</v>
      </c>
      <c r="R733" s="158"/>
      <c r="S733" s="93"/>
      <c r="T733" s="77">
        <v>11</v>
      </c>
      <c r="U733" s="258"/>
      <c r="V733" s="165"/>
      <c r="W733" s="167"/>
      <c r="X733" s="165"/>
      <c r="Y733" s="165"/>
    </row>
    <row r="734" spans="2:25" ht="84" customHeight="1" x14ac:dyDescent="0.2">
      <c r="B734" s="94">
        <v>3</v>
      </c>
      <c r="C734" s="94">
        <v>18</v>
      </c>
      <c r="D734" s="100" t="s">
        <v>3214</v>
      </c>
      <c r="E734" s="96" t="s">
        <v>4299</v>
      </c>
      <c r="F734" s="102" t="s">
        <v>3280</v>
      </c>
      <c r="G734" s="87" t="s">
        <v>3352</v>
      </c>
      <c r="H734" s="158" t="s">
        <v>3117</v>
      </c>
      <c r="I734" s="158" t="s">
        <v>3353</v>
      </c>
      <c r="J734" s="93" t="s">
        <v>758</v>
      </c>
      <c r="K734" s="158" t="s">
        <v>3354</v>
      </c>
      <c r="L734" s="158" t="s">
        <v>3355</v>
      </c>
      <c r="M734" s="93" t="s">
        <v>607</v>
      </c>
      <c r="N734" s="93" t="s">
        <v>45</v>
      </c>
      <c r="O734" s="93" t="s">
        <v>608</v>
      </c>
      <c r="P734" s="47" t="s">
        <v>3356</v>
      </c>
      <c r="Q734" s="43" t="s">
        <v>3357</v>
      </c>
      <c r="R734" s="158" t="s">
        <v>3358</v>
      </c>
      <c r="S734" s="93" t="s">
        <v>664</v>
      </c>
      <c r="T734" s="77" t="s">
        <v>28</v>
      </c>
      <c r="U734" s="266" t="s">
        <v>28</v>
      </c>
      <c r="V734" s="165" t="s">
        <v>1024</v>
      </c>
      <c r="W734" s="167" t="s">
        <v>614</v>
      </c>
      <c r="X734" s="165" t="s">
        <v>3359</v>
      </c>
      <c r="Y734" s="165" t="s">
        <v>3360</v>
      </c>
    </row>
    <row r="735" spans="2:25" ht="84" customHeight="1" x14ac:dyDescent="0.2">
      <c r="B735" s="95"/>
      <c r="C735" s="95">
        <v>18</v>
      </c>
      <c r="D735" s="101" t="s">
        <v>3214</v>
      </c>
      <c r="E735" s="97" t="s">
        <v>4299</v>
      </c>
      <c r="F735" s="102" t="s">
        <v>3280</v>
      </c>
      <c r="G735" s="89"/>
      <c r="H735" s="158"/>
      <c r="I735" s="158" t="s">
        <v>3302</v>
      </c>
      <c r="J735" s="93" t="s">
        <v>758</v>
      </c>
      <c r="K735" s="158" t="s">
        <v>3354</v>
      </c>
      <c r="L735" s="158"/>
      <c r="M735" s="93"/>
      <c r="N735" s="93"/>
      <c r="O735" s="93"/>
      <c r="P735" s="47" t="s">
        <v>3361</v>
      </c>
      <c r="Q735" s="43" t="s">
        <v>3357</v>
      </c>
      <c r="R735" s="158"/>
      <c r="S735" s="93"/>
      <c r="T735" s="77" t="s">
        <v>28</v>
      </c>
      <c r="U735" s="266"/>
      <c r="V735" s="165"/>
      <c r="W735" s="167"/>
      <c r="X735" s="165"/>
      <c r="Y735" s="165"/>
    </row>
    <row r="736" spans="2:25" ht="60.75" customHeight="1" x14ac:dyDescent="0.2">
      <c r="B736" s="94">
        <v>3</v>
      </c>
      <c r="C736" s="94">
        <v>18</v>
      </c>
      <c r="D736" s="100" t="s">
        <v>3214</v>
      </c>
      <c r="E736" s="96" t="s">
        <v>4299</v>
      </c>
      <c r="F736" s="102" t="s">
        <v>3280</v>
      </c>
      <c r="G736" s="87" t="s">
        <v>3362</v>
      </c>
      <c r="H736" s="158" t="s">
        <v>3117</v>
      </c>
      <c r="I736" s="158" t="s">
        <v>3363</v>
      </c>
      <c r="J736" s="93" t="s">
        <v>3364</v>
      </c>
      <c r="K736" s="158" t="s">
        <v>3365</v>
      </c>
      <c r="L736" s="158" t="s">
        <v>3366</v>
      </c>
      <c r="M736" s="93" t="s">
        <v>607</v>
      </c>
      <c r="N736" s="93" t="s">
        <v>45</v>
      </c>
      <c r="O736" s="93" t="s">
        <v>964</v>
      </c>
      <c r="P736" s="47" t="s">
        <v>3367</v>
      </c>
      <c r="Q736" s="43" t="s">
        <v>3368</v>
      </c>
      <c r="R736" s="158" t="s">
        <v>3369</v>
      </c>
      <c r="S736" s="93" t="s">
        <v>664</v>
      </c>
      <c r="T736" s="77">
        <v>0</v>
      </c>
      <c r="U736" s="258">
        <f>+T736/T737</f>
        <v>0</v>
      </c>
      <c r="V736" s="165" t="s">
        <v>1024</v>
      </c>
      <c r="W736" s="167" t="s">
        <v>614</v>
      </c>
      <c r="X736" s="48"/>
      <c r="Y736" s="165"/>
    </row>
    <row r="737" spans="2:25" ht="60.75" customHeight="1" x14ac:dyDescent="0.2">
      <c r="B737" s="95"/>
      <c r="C737" s="95">
        <v>18</v>
      </c>
      <c r="D737" s="101" t="s">
        <v>3214</v>
      </c>
      <c r="E737" s="97" t="s">
        <v>4299</v>
      </c>
      <c r="F737" s="102" t="s">
        <v>3280</v>
      </c>
      <c r="G737" s="89"/>
      <c r="H737" s="158"/>
      <c r="I737" s="158" t="s">
        <v>3302</v>
      </c>
      <c r="J737" s="93" t="s">
        <v>3364</v>
      </c>
      <c r="K737" s="158" t="s">
        <v>3365</v>
      </c>
      <c r="L737" s="158"/>
      <c r="M737" s="93"/>
      <c r="N737" s="93"/>
      <c r="O737" s="93"/>
      <c r="P737" s="47" t="s">
        <v>3370</v>
      </c>
      <c r="Q737" s="43" t="s">
        <v>3368</v>
      </c>
      <c r="R737" s="158"/>
      <c r="S737" s="93"/>
      <c r="T737" s="77">
        <v>3</v>
      </c>
      <c r="U737" s="258"/>
      <c r="V737" s="165"/>
      <c r="W737" s="167"/>
      <c r="X737" s="48"/>
      <c r="Y737" s="165"/>
    </row>
    <row r="738" spans="2:25" ht="58.5" customHeight="1" x14ac:dyDescent="0.2">
      <c r="B738" s="94">
        <v>3</v>
      </c>
      <c r="C738" s="94">
        <v>18</v>
      </c>
      <c r="D738" s="100" t="s">
        <v>3214</v>
      </c>
      <c r="E738" s="96" t="s">
        <v>4299</v>
      </c>
      <c r="F738" s="102" t="s">
        <v>3280</v>
      </c>
      <c r="G738" s="87" t="s">
        <v>3371</v>
      </c>
      <c r="H738" s="158" t="s">
        <v>3328</v>
      </c>
      <c r="I738" s="158" t="s">
        <v>3372</v>
      </c>
      <c r="J738" s="93" t="s">
        <v>3373</v>
      </c>
      <c r="K738" s="158" t="s">
        <v>3374</v>
      </c>
      <c r="L738" s="158" t="s">
        <v>3375</v>
      </c>
      <c r="M738" s="93" t="s">
        <v>607</v>
      </c>
      <c r="N738" s="93" t="s">
        <v>45</v>
      </c>
      <c r="O738" s="93" t="s">
        <v>608</v>
      </c>
      <c r="P738" s="47" t="s">
        <v>3376</v>
      </c>
      <c r="Q738" s="43" t="s">
        <v>463</v>
      </c>
      <c r="R738" s="158" t="s">
        <v>3377</v>
      </c>
      <c r="S738" s="93" t="s">
        <v>612</v>
      </c>
      <c r="T738" s="77">
        <v>30</v>
      </c>
      <c r="U738" s="258">
        <f>+T738/T739</f>
        <v>0.26785714285714285</v>
      </c>
      <c r="V738" s="165" t="s">
        <v>1024</v>
      </c>
      <c r="W738" s="167" t="s">
        <v>614</v>
      </c>
      <c r="X738" s="165" t="s">
        <v>3336</v>
      </c>
      <c r="Y738" s="165" t="s">
        <v>3337</v>
      </c>
    </row>
    <row r="739" spans="2:25" ht="58.5" customHeight="1" x14ac:dyDescent="0.2">
      <c r="B739" s="95"/>
      <c r="C739" s="95">
        <v>18</v>
      </c>
      <c r="D739" s="101" t="s">
        <v>3214</v>
      </c>
      <c r="E739" s="97" t="s">
        <v>4299</v>
      </c>
      <c r="F739" s="102" t="s">
        <v>3280</v>
      </c>
      <c r="G739" s="89"/>
      <c r="H739" s="158"/>
      <c r="I739" s="158" t="s">
        <v>3302</v>
      </c>
      <c r="J739" s="93" t="s">
        <v>3373</v>
      </c>
      <c r="K739" s="158" t="s">
        <v>3374</v>
      </c>
      <c r="L739" s="158"/>
      <c r="M739" s="93"/>
      <c r="N739" s="93"/>
      <c r="O739" s="93"/>
      <c r="P739" s="47" t="s">
        <v>2060</v>
      </c>
      <c r="Q739" s="43" t="s">
        <v>463</v>
      </c>
      <c r="R739" s="158"/>
      <c r="S739" s="93"/>
      <c r="T739" s="77">
        <v>112</v>
      </c>
      <c r="U739" s="258"/>
      <c r="V739" s="165"/>
      <c r="W739" s="167"/>
      <c r="X739" s="165"/>
      <c r="Y739" s="165"/>
    </row>
    <row r="740" spans="2:25" ht="67.5" customHeight="1" x14ac:dyDescent="0.2">
      <c r="B740" s="94">
        <v>3</v>
      </c>
      <c r="C740" s="94">
        <v>18</v>
      </c>
      <c r="D740" s="100" t="s">
        <v>3214</v>
      </c>
      <c r="E740" s="96" t="s">
        <v>4299</v>
      </c>
      <c r="F740" s="102" t="s">
        <v>3280</v>
      </c>
      <c r="G740" s="87" t="s">
        <v>3378</v>
      </c>
      <c r="H740" s="158" t="s">
        <v>3117</v>
      </c>
      <c r="I740" s="158" t="s">
        <v>3379</v>
      </c>
      <c r="J740" s="93" t="s">
        <v>693</v>
      </c>
      <c r="K740" s="158" t="s">
        <v>3380</v>
      </c>
      <c r="L740" s="158" t="s">
        <v>3381</v>
      </c>
      <c r="M740" s="93" t="s">
        <v>607</v>
      </c>
      <c r="N740" s="93" t="s">
        <v>45</v>
      </c>
      <c r="O740" s="93" t="s">
        <v>608</v>
      </c>
      <c r="P740" s="47" t="s">
        <v>3382</v>
      </c>
      <c r="Q740" s="43" t="s">
        <v>463</v>
      </c>
      <c r="R740" s="158" t="s">
        <v>3383</v>
      </c>
      <c r="S740" s="93" t="s">
        <v>664</v>
      </c>
      <c r="T740" s="77" t="s">
        <v>28</v>
      </c>
      <c r="U740" s="266" t="s">
        <v>28</v>
      </c>
      <c r="V740" s="165" t="s">
        <v>1024</v>
      </c>
      <c r="W740" s="167" t="s">
        <v>614</v>
      </c>
      <c r="X740" s="165" t="s">
        <v>3384</v>
      </c>
      <c r="Y740" s="165" t="s">
        <v>3385</v>
      </c>
    </row>
    <row r="741" spans="2:25" ht="67.5" customHeight="1" x14ac:dyDescent="0.2">
      <c r="B741" s="95"/>
      <c r="C741" s="95">
        <v>18</v>
      </c>
      <c r="D741" s="101" t="s">
        <v>3214</v>
      </c>
      <c r="E741" s="97" t="s">
        <v>4299</v>
      </c>
      <c r="F741" s="102" t="s">
        <v>3280</v>
      </c>
      <c r="G741" s="89"/>
      <c r="H741" s="158"/>
      <c r="I741" s="158" t="s">
        <v>3302</v>
      </c>
      <c r="J741" s="93" t="s">
        <v>693</v>
      </c>
      <c r="K741" s="158" t="s">
        <v>3380</v>
      </c>
      <c r="L741" s="158"/>
      <c r="M741" s="93"/>
      <c r="N741" s="93" t="s">
        <v>45</v>
      </c>
      <c r="O741" s="93"/>
      <c r="P741" s="47" t="s">
        <v>2060</v>
      </c>
      <c r="Q741" s="43" t="s">
        <v>463</v>
      </c>
      <c r="R741" s="158"/>
      <c r="S741" s="93"/>
      <c r="T741" s="77" t="s">
        <v>28</v>
      </c>
      <c r="U741" s="266"/>
      <c r="V741" s="165"/>
      <c r="W741" s="167"/>
      <c r="X741" s="165"/>
      <c r="Y741" s="165"/>
    </row>
    <row r="742" spans="2:25" ht="50.25" customHeight="1" x14ac:dyDescent="0.2">
      <c r="B742" s="94">
        <v>3</v>
      </c>
      <c r="C742" s="94">
        <v>18</v>
      </c>
      <c r="D742" s="100" t="s">
        <v>3214</v>
      </c>
      <c r="E742" s="96" t="s">
        <v>4299</v>
      </c>
      <c r="F742" s="102" t="s">
        <v>3280</v>
      </c>
      <c r="G742" s="87" t="s">
        <v>3386</v>
      </c>
      <c r="H742" s="158" t="s">
        <v>3283</v>
      </c>
      <c r="I742" s="158" t="s">
        <v>3387</v>
      </c>
      <c r="J742" s="93" t="s">
        <v>758</v>
      </c>
      <c r="K742" s="158" t="s">
        <v>3388</v>
      </c>
      <c r="L742" s="158" t="s">
        <v>3389</v>
      </c>
      <c r="M742" s="93" t="s">
        <v>607</v>
      </c>
      <c r="N742" s="93" t="s">
        <v>45</v>
      </c>
      <c r="O742" s="93" t="s">
        <v>608</v>
      </c>
      <c r="P742" s="47" t="s">
        <v>3390</v>
      </c>
      <c r="Q742" s="43" t="s">
        <v>3391</v>
      </c>
      <c r="R742" s="158" t="s">
        <v>3392</v>
      </c>
      <c r="S742" s="93" t="s">
        <v>664</v>
      </c>
      <c r="T742" s="77" t="s">
        <v>28</v>
      </c>
      <c r="U742" s="266" t="s">
        <v>28</v>
      </c>
      <c r="V742" s="165" t="s">
        <v>1024</v>
      </c>
      <c r="W742" s="167" t="s">
        <v>614</v>
      </c>
      <c r="X742" s="165" t="s">
        <v>3393</v>
      </c>
      <c r="Y742" s="165" t="s">
        <v>3324</v>
      </c>
    </row>
    <row r="743" spans="2:25" ht="50.25" customHeight="1" x14ac:dyDescent="0.2">
      <c r="B743" s="95"/>
      <c r="C743" s="95">
        <v>18</v>
      </c>
      <c r="D743" s="101" t="s">
        <v>3214</v>
      </c>
      <c r="E743" s="97" t="s">
        <v>4299</v>
      </c>
      <c r="F743" s="102" t="s">
        <v>3280</v>
      </c>
      <c r="G743" s="89"/>
      <c r="H743" s="158"/>
      <c r="I743" s="158" t="s">
        <v>3302</v>
      </c>
      <c r="J743" s="93" t="s">
        <v>758</v>
      </c>
      <c r="K743" s="158" t="s">
        <v>3388</v>
      </c>
      <c r="L743" s="158"/>
      <c r="M743" s="93"/>
      <c r="N743" s="93" t="s">
        <v>45</v>
      </c>
      <c r="O743" s="93"/>
      <c r="P743" s="47" t="s">
        <v>3394</v>
      </c>
      <c r="Q743" s="43" t="s">
        <v>3391</v>
      </c>
      <c r="R743" s="158"/>
      <c r="S743" s="93"/>
      <c r="T743" s="77" t="s">
        <v>28</v>
      </c>
      <c r="U743" s="266"/>
      <c r="V743" s="165"/>
      <c r="W743" s="167"/>
      <c r="X743" s="165"/>
      <c r="Y743" s="165"/>
    </row>
    <row r="744" spans="2:25" ht="70.5" customHeight="1" x14ac:dyDescent="0.2">
      <c r="B744" s="94">
        <v>3</v>
      </c>
      <c r="C744" s="94">
        <v>18</v>
      </c>
      <c r="D744" s="100" t="s">
        <v>3214</v>
      </c>
      <c r="E744" s="96" t="s">
        <v>4299</v>
      </c>
      <c r="F744" s="102" t="s">
        <v>3280</v>
      </c>
      <c r="G744" s="87" t="s">
        <v>3395</v>
      </c>
      <c r="H744" s="158" t="s">
        <v>3117</v>
      </c>
      <c r="I744" s="158" t="s">
        <v>3396</v>
      </c>
      <c r="J744" s="93" t="s">
        <v>3397</v>
      </c>
      <c r="K744" s="158" t="s">
        <v>3398</v>
      </c>
      <c r="L744" s="158" t="s">
        <v>3399</v>
      </c>
      <c r="M744" s="93" t="s">
        <v>607</v>
      </c>
      <c r="N744" s="93" t="s">
        <v>45</v>
      </c>
      <c r="O744" s="93" t="s">
        <v>608</v>
      </c>
      <c r="P744" s="47" t="s">
        <v>3400</v>
      </c>
      <c r="Q744" s="43" t="s">
        <v>610</v>
      </c>
      <c r="R744" s="158" t="s">
        <v>3401</v>
      </c>
      <c r="S744" s="93" t="s">
        <v>664</v>
      </c>
      <c r="T744" s="77" t="s">
        <v>28</v>
      </c>
      <c r="U744" s="266" t="s">
        <v>28</v>
      </c>
      <c r="V744" s="165" t="s">
        <v>1024</v>
      </c>
      <c r="W744" s="167" t="s">
        <v>614</v>
      </c>
      <c r="X744" s="165" t="s">
        <v>3402</v>
      </c>
      <c r="Y744" s="165" t="s">
        <v>3324</v>
      </c>
    </row>
    <row r="745" spans="2:25" ht="70.5" customHeight="1" x14ac:dyDescent="0.2">
      <c r="B745" s="95"/>
      <c r="C745" s="95">
        <v>18</v>
      </c>
      <c r="D745" s="101" t="s">
        <v>3214</v>
      </c>
      <c r="E745" s="97" t="s">
        <v>4299</v>
      </c>
      <c r="F745" s="102" t="s">
        <v>3280</v>
      </c>
      <c r="G745" s="89"/>
      <c r="H745" s="158"/>
      <c r="I745" s="158" t="s">
        <v>3302</v>
      </c>
      <c r="J745" s="93" t="s">
        <v>3397</v>
      </c>
      <c r="K745" s="158" t="s">
        <v>3398</v>
      </c>
      <c r="L745" s="158"/>
      <c r="M745" s="93"/>
      <c r="N745" s="93" t="s">
        <v>45</v>
      </c>
      <c r="O745" s="93"/>
      <c r="P745" s="47" t="s">
        <v>3403</v>
      </c>
      <c r="Q745" s="43" t="s">
        <v>610</v>
      </c>
      <c r="R745" s="158"/>
      <c r="S745" s="93"/>
      <c r="T745" s="77" t="s">
        <v>28</v>
      </c>
      <c r="U745" s="266"/>
      <c r="V745" s="165"/>
      <c r="W745" s="167"/>
      <c r="X745" s="165"/>
      <c r="Y745" s="165"/>
    </row>
    <row r="746" spans="2:25" ht="51.75" customHeight="1" x14ac:dyDescent="0.2">
      <c r="B746" s="94">
        <v>3</v>
      </c>
      <c r="C746" s="94">
        <v>18</v>
      </c>
      <c r="D746" s="100" t="s">
        <v>3214</v>
      </c>
      <c r="E746" s="96" t="s">
        <v>4299</v>
      </c>
      <c r="F746" s="102" t="s">
        <v>3280</v>
      </c>
      <c r="G746" s="87" t="s">
        <v>3404</v>
      </c>
      <c r="H746" s="158" t="s">
        <v>3117</v>
      </c>
      <c r="I746" s="158" t="s">
        <v>3405</v>
      </c>
      <c r="J746" s="93" t="s">
        <v>693</v>
      </c>
      <c r="K746" s="158" t="s">
        <v>3406</v>
      </c>
      <c r="L746" s="158" t="s">
        <v>3407</v>
      </c>
      <c r="M746" s="93" t="s">
        <v>607</v>
      </c>
      <c r="N746" s="93" t="s">
        <v>45</v>
      </c>
      <c r="O746" s="93" t="s">
        <v>608</v>
      </c>
      <c r="P746" s="47" t="s">
        <v>3408</v>
      </c>
      <c r="Q746" s="43" t="s">
        <v>463</v>
      </c>
      <c r="R746" s="158" t="s">
        <v>3409</v>
      </c>
      <c r="S746" s="93" t="s">
        <v>664</v>
      </c>
      <c r="T746" s="77" t="s">
        <v>28</v>
      </c>
      <c r="U746" s="266" t="s">
        <v>28</v>
      </c>
      <c r="V746" s="165" t="s">
        <v>1024</v>
      </c>
      <c r="W746" s="167" t="s">
        <v>614</v>
      </c>
      <c r="X746" s="165" t="s">
        <v>3410</v>
      </c>
      <c r="Y746" s="165" t="s">
        <v>3411</v>
      </c>
    </row>
    <row r="747" spans="2:25" ht="51.75" customHeight="1" x14ac:dyDescent="0.2">
      <c r="B747" s="95"/>
      <c r="C747" s="95">
        <v>18</v>
      </c>
      <c r="D747" s="101" t="s">
        <v>3214</v>
      </c>
      <c r="E747" s="97" t="s">
        <v>4299</v>
      </c>
      <c r="F747" s="102" t="s">
        <v>3280</v>
      </c>
      <c r="G747" s="89"/>
      <c r="H747" s="158"/>
      <c r="I747" s="158" t="s">
        <v>3302</v>
      </c>
      <c r="J747" s="93" t="s">
        <v>693</v>
      </c>
      <c r="K747" s="158" t="s">
        <v>3406</v>
      </c>
      <c r="L747" s="158" t="s">
        <v>3406</v>
      </c>
      <c r="M747" s="93"/>
      <c r="N747" s="93" t="s">
        <v>45</v>
      </c>
      <c r="O747" s="93"/>
      <c r="P747" s="47" t="s">
        <v>2060</v>
      </c>
      <c r="Q747" s="43" t="s">
        <v>463</v>
      </c>
      <c r="R747" s="158"/>
      <c r="S747" s="93"/>
      <c r="T747" s="77" t="s">
        <v>28</v>
      </c>
      <c r="U747" s="266"/>
      <c r="V747" s="165"/>
      <c r="W747" s="167"/>
      <c r="X747" s="165"/>
      <c r="Y747" s="165"/>
    </row>
    <row r="748" spans="2:25" ht="50.25" customHeight="1" x14ac:dyDescent="0.2">
      <c r="B748" s="94">
        <v>3</v>
      </c>
      <c r="C748" s="94">
        <v>18</v>
      </c>
      <c r="D748" s="100" t="s">
        <v>3214</v>
      </c>
      <c r="E748" s="96" t="s">
        <v>4299</v>
      </c>
      <c r="F748" s="102" t="s">
        <v>3280</v>
      </c>
      <c r="G748" s="87" t="s">
        <v>3412</v>
      </c>
      <c r="H748" s="158" t="s">
        <v>3117</v>
      </c>
      <c r="I748" s="158" t="s">
        <v>3413</v>
      </c>
      <c r="J748" s="93" t="s">
        <v>3414</v>
      </c>
      <c r="K748" s="158" t="s">
        <v>3415</v>
      </c>
      <c r="L748" s="158" t="s">
        <v>3416</v>
      </c>
      <c r="M748" s="93" t="s">
        <v>607</v>
      </c>
      <c r="N748" s="93" t="s">
        <v>45</v>
      </c>
      <c r="O748" s="93" t="s">
        <v>608</v>
      </c>
      <c r="P748" s="47" t="s">
        <v>3417</v>
      </c>
      <c r="Q748" s="43" t="s">
        <v>66</v>
      </c>
      <c r="R748" s="158" t="s">
        <v>3418</v>
      </c>
      <c r="S748" s="93" t="s">
        <v>664</v>
      </c>
      <c r="T748" s="77" t="s">
        <v>28</v>
      </c>
      <c r="U748" s="266" t="s">
        <v>28</v>
      </c>
      <c r="V748" s="165" t="s">
        <v>3419</v>
      </c>
      <c r="W748" s="167" t="s">
        <v>614</v>
      </c>
      <c r="X748" s="165" t="s">
        <v>3420</v>
      </c>
      <c r="Y748" s="165" t="s">
        <v>3421</v>
      </c>
    </row>
    <row r="749" spans="2:25" ht="40.5" customHeight="1" x14ac:dyDescent="0.2">
      <c r="B749" s="95"/>
      <c r="C749" s="95">
        <v>18</v>
      </c>
      <c r="D749" s="101" t="s">
        <v>3214</v>
      </c>
      <c r="E749" s="97" t="s">
        <v>4299</v>
      </c>
      <c r="F749" s="102" t="s">
        <v>3280</v>
      </c>
      <c r="G749" s="89"/>
      <c r="H749" s="158"/>
      <c r="I749" s="158" t="s">
        <v>3302</v>
      </c>
      <c r="J749" s="93" t="s">
        <v>3414</v>
      </c>
      <c r="K749" s="158" t="s">
        <v>3415</v>
      </c>
      <c r="L749" s="158" t="s">
        <v>3415</v>
      </c>
      <c r="M749" s="93"/>
      <c r="N749" s="93"/>
      <c r="O749" s="93"/>
      <c r="P749" s="47" t="s">
        <v>3422</v>
      </c>
      <c r="Q749" s="43" t="s">
        <v>66</v>
      </c>
      <c r="R749" s="158"/>
      <c r="S749" s="93"/>
      <c r="T749" s="77" t="s">
        <v>28</v>
      </c>
      <c r="U749" s="266"/>
      <c r="V749" s="165"/>
      <c r="W749" s="167"/>
      <c r="X749" s="165"/>
      <c r="Y749" s="165"/>
    </row>
    <row r="750" spans="2:25" ht="57.75" customHeight="1" x14ac:dyDescent="0.2">
      <c r="B750" s="94">
        <v>3</v>
      </c>
      <c r="C750" s="94">
        <v>18</v>
      </c>
      <c r="D750" s="100" t="s">
        <v>3214</v>
      </c>
      <c r="E750" s="96" t="s">
        <v>4299</v>
      </c>
      <c r="F750" s="102" t="s">
        <v>3280</v>
      </c>
      <c r="G750" s="87" t="s">
        <v>3423</v>
      </c>
      <c r="H750" s="158" t="s">
        <v>3117</v>
      </c>
      <c r="I750" s="158" t="s">
        <v>3424</v>
      </c>
      <c r="J750" s="93" t="s">
        <v>3425</v>
      </c>
      <c r="K750" s="158" t="s">
        <v>3426</v>
      </c>
      <c r="L750" s="158" t="s">
        <v>3427</v>
      </c>
      <c r="M750" s="93" t="s">
        <v>607</v>
      </c>
      <c r="N750" s="93" t="s">
        <v>45</v>
      </c>
      <c r="O750" s="93" t="s">
        <v>608</v>
      </c>
      <c r="P750" s="47" t="s">
        <v>3428</v>
      </c>
      <c r="Q750" s="43" t="s">
        <v>610</v>
      </c>
      <c r="R750" s="158" t="s">
        <v>3429</v>
      </c>
      <c r="S750" s="93" t="s">
        <v>664</v>
      </c>
      <c r="T750" s="77" t="s">
        <v>28</v>
      </c>
      <c r="U750" s="266" t="s">
        <v>28</v>
      </c>
      <c r="V750" s="165" t="s">
        <v>1024</v>
      </c>
      <c r="W750" s="167" t="s">
        <v>614</v>
      </c>
      <c r="X750" s="165" t="s">
        <v>3430</v>
      </c>
      <c r="Y750" s="165" t="s">
        <v>3290</v>
      </c>
    </row>
    <row r="751" spans="2:25" ht="57.75" customHeight="1" x14ac:dyDescent="0.2">
      <c r="B751" s="95"/>
      <c r="C751" s="95">
        <v>18</v>
      </c>
      <c r="D751" s="101" t="s">
        <v>3214</v>
      </c>
      <c r="E751" s="97" t="s">
        <v>4299</v>
      </c>
      <c r="F751" s="102" t="s">
        <v>3280</v>
      </c>
      <c r="G751" s="89"/>
      <c r="H751" s="158"/>
      <c r="I751" s="158" t="s">
        <v>3302</v>
      </c>
      <c r="J751" s="93" t="s">
        <v>3425</v>
      </c>
      <c r="K751" s="158" t="s">
        <v>3426</v>
      </c>
      <c r="L751" s="158" t="s">
        <v>3426</v>
      </c>
      <c r="M751" s="93"/>
      <c r="N751" s="93"/>
      <c r="O751" s="93"/>
      <c r="P751" s="47" t="s">
        <v>3431</v>
      </c>
      <c r="Q751" s="43" t="s">
        <v>610</v>
      </c>
      <c r="R751" s="158"/>
      <c r="S751" s="93"/>
      <c r="T751" s="77" t="s">
        <v>28</v>
      </c>
      <c r="U751" s="266"/>
      <c r="V751" s="165"/>
      <c r="W751" s="167"/>
      <c r="X751" s="165"/>
      <c r="Y751" s="165"/>
    </row>
    <row r="752" spans="2:25" ht="51" customHeight="1" x14ac:dyDescent="0.2">
      <c r="B752" s="93">
        <v>3</v>
      </c>
      <c r="C752" s="93">
        <v>18</v>
      </c>
      <c r="D752" s="93" t="s">
        <v>3214</v>
      </c>
      <c r="E752" s="93" t="s">
        <v>4299</v>
      </c>
      <c r="F752" s="102" t="s">
        <v>3280</v>
      </c>
      <c r="G752" s="93" t="s">
        <v>3432</v>
      </c>
      <c r="H752" s="158" t="s">
        <v>3117</v>
      </c>
      <c r="I752" s="158" t="s">
        <v>3433</v>
      </c>
      <c r="J752" s="93" t="s">
        <v>3434</v>
      </c>
      <c r="K752" s="158" t="s">
        <v>3435</v>
      </c>
      <c r="L752" s="158" t="s">
        <v>3436</v>
      </c>
      <c r="M752" s="93" t="s">
        <v>607</v>
      </c>
      <c r="N752" s="93" t="s">
        <v>45</v>
      </c>
      <c r="O752" s="93" t="s">
        <v>608</v>
      </c>
      <c r="P752" s="47" t="s">
        <v>3437</v>
      </c>
      <c r="Q752" s="43" t="s">
        <v>308</v>
      </c>
      <c r="R752" s="158" t="s">
        <v>3438</v>
      </c>
      <c r="S752" s="93" t="s">
        <v>664</v>
      </c>
      <c r="T752" s="77">
        <f>135+35+10+150</f>
        <v>330</v>
      </c>
      <c r="U752" s="258">
        <f>+T752/(T753+T754+T755)</f>
        <v>0.41249999999999998</v>
      </c>
      <c r="V752" s="165" t="s">
        <v>1024</v>
      </c>
      <c r="W752" s="165" t="s">
        <v>614</v>
      </c>
      <c r="X752" s="165" t="s">
        <v>3439</v>
      </c>
      <c r="Y752" s="165" t="s">
        <v>3290</v>
      </c>
    </row>
    <row r="753" spans="2:25" ht="51" customHeight="1" x14ac:dyDescent="0.2">
      <c r="B753" s="93"/>
      <c r="C753" s="93">
        <v>18</v>
      </c>
      <c r="D753" s="93"/>
      <c r="E753" s="93" t="s">
        <v>4299</v>
      </c>
      <c r="F753" s="102"/>
      <c r="G753" s="93"/>
      <c r="H753" s="158"/>
      <c r="I753" s="158"/>
      <c r="J753" s="93"/>
      <c r="K753" s="158"/>
      <c r="L753" s="158"/>
      <c r="M753" s="93"/>
      <c r="N753" s="93"/>
      <c r="O753" s="93"/>
      <c r="P753" s="47" t="s">
        <v>3440</v>
      </c>
      <c r="Q753" s="43" t="s">
        <v>308</v>
      </c>
      <c r="R753" s="158"/>
      <c r="S753" s="93"/>
      <c r="T753" s="77">
        <v>350</v>
      </c>
      <c r="U753" s="258"/>
      <c r="V753" s="165"/>
      <c r="W753" s="165"/>
      <c r="X753" s="165"/>
      <c r="Y753" s="165"/>
    </row>
    <row r="754" spans="2:25" ht="52.5" customHeight="1" x14ac:dyDescent="0.2">
      <c r="B754" s="93"/>
      <c r="C754" s="93">
        <v>18</v>
      </c>
      <c r="D754" s="93"/>
      <c r="E754" s="93" t="s">
        <v>4299</v>
      </c>
      <c r="F754" s="102" t="s">
        <v>3280</v>
      </c>
      <c r="G754" s="93"/>
      <c r="H754" s="158"/>
      <c r="I754" s="158"/>
      <c r="J754" s="93"/>
      <c r="K754" s="158"/>
      <c r="L754" s="158"/>
      <c r="M754" s="93"/>
      <c r="N754" s="93"/>
      <c r="O754" s="93"/>
      <c r="P754" s="47" t="s">
        <v>3441</v>
      </c>
      <c r="Q754" s="43" t="s">
        <v>308</v>
      </c>
      <c r="R754" s="158"/>
      <c r="S754" s="93"/>
      <c r="T754" s="77">
        <v>300</v>
      </c>
      <c r="U754" s="258"/>
      <c r="V754" s="165"/>
      <c r="W754" s="165"/>
      <c r="X754" s="165" t="s">
        <v>3439</v>
      </c>
      <c r="Y754" s="165"/>
    </row>
    <row r="755" spans="2:25" ht="52.5" customHeight="1" x14ac:dyDescent="0.2">
      <c r="B755" s="93"/>
      <c r="C755" s="93">
        <v>18</v>
      </c>
      <c r="D755" s="93"/>
      <c r="E755" s="93" t="s">
        <v>4299</v>
      </c>
      <c r="F755" s="102"/>
      <c r="G755" s="93"/>
      <c r="H755" s="158"/>
      <c r="I755" s="158"/>
      <c r="J755" s="93"/>
      <c r="K755" s="158"/>
      <c r="L755" s="158"/>
      <c r="M755" s="93"/>
      <c r="N755" s="93"/>
      <c r="O755" s="93"/>
      <c r="P755" s="47" t="s">
        <v>3442</v>
      </c>
      <c r="Q755" s="43" t="s">
        <v>308</v>
      </c>
      <c r="R755" s="158"/>
      <c r="S755" s="93"/>
      <c r="T755" s="77">
        <v>150</v>
      </c>
      <c r="U755" s="258"/>
      <c r="V755" s="165"/>
      <c r="W755" s="165"/>
      <c r="X755" s="165"/>
      <c r="Y755" s="165"/>
    </row>
    <row r="756" spans="2:25" ht="59.25" customHeight="1" x14ac:dyDescent="0.2">
      <c r="B756" s="94">
        <v>3</v>
      </c>
      <c r="C756" s="94">
        <v>18</v>
      </c>
      <c r="D756" s="100" t="s">
        <v>3214</v>
      </c>
      <c r="E756" s="96" t="s">
        <v>4299</v>
      </c>
      <c r="F756" s="102" t="s">
        <v>3280</v>
      </c>
      <c r="G756" s="87" t="s">
        <v>3443</v>
      </c>
      <c r="H756" s="158" t="s">
        <v>3117</v>
      </c>
      <c r="I756" s="158" t="s">
        <v>3444</v>
      </c>
      <c r="J756" s="93" t="s">
        <v>3445</v>
      </c>
      <c r="K756" s="158" t="s">
        <v>3446</v>
      </c>
      <c r="L756" s="158" t="s">
        <v>3447</v>
      </c>
      <c r="M756" s="93" t="s">
        <v>607</v>
      </c>
      <c r="N756" s="43" t="s">
        <v>45</v>
      </c>
      <c r="O756" s="93" t="s">
        <v>608</v>
      </c>
      <c r="P756" s="47" t="s">
        <v>3448</v>
      </c>
      <c r="Q756" s="43" t="s">
        <v>308</v>
      </c>
      <c r="R756" s="158" t="s">
        <v>3449</v>
      </c>
      <c r="S756" s="93" t="s">
        <v>664</v>
      </c>
      <c r="T756" s="77">
        <v>0</v>
      </c>
      <c r="U756" s="258">
        <v>0</v>
      </c>
      <c r="V756" s="165" t="s">
        <v>1024</v>
      </c>
      <c r="W756" s="167" t="s">
        <v>614</v>
      </c>
      <c r="X756" s="165" t="s">
        <v>3450</v>
      </c>
      <c r="Y756" s="165" t="s">
        <v>3290</v>
      </c>
    </row>
    <row r="757" spans="2:25" ht="59.25" customHeight="1" x14ac:dyDescent="0.2">
      <c r="B757" s="95"/>
      <c r="C757" s="95">
        <v>18</v>
      </c>
      <c r="D757" s="101" t="s">
        <v>3214</v>
      </c>
      <c r="E757" s="97" t="s">
        <v>4299</v>
      </c>
      <c r="F757" s="102" t="s">
        <v>3280</v>
      </c>
      <c r="G757" s="89"/>
      <c r="H757" s="158"/>
      <c r="I757" s="158" t="s">
        <v>3302</v>
      </c>
      <c r="J757" s="93" t="s">
        <v>3445</v>
      </c>
      <c r="K757" s="158" t="s">
        <v>3446</v>
      </c>
      <c r="L757" s="158" t="s">
        <v>3446</v>
      </c>
      <c r="M757" s="93"/>
      <c r="N757" s="43" t="s">
        <v>45</v>
      </c>
      <c r="O757" s="93"/>
      <c r="P757" s="47" t="s">
        <v>3451</v>
      </c>
      <c r="Q757" s="43" t="s">
        <v>308</v>
      </c>
      <c r="R757" s="158"/>
      <c r="S757" s="93"/>
      <c r="T757" s="77">
        <v>7922</v>
      </c>
      <c r="U757" s="258"/>
      <c r="V757" s="165"/>
      <c r="W757" s="167"/>
      <c r="X757" s="165"/>
      <c r="Y757" s="165"/>
    </row>
    <row r="758" spans="2:25" ht="45.75" customHeight="1" x14ac:dyDescent="0.2">
      <c r="B758" s="94">
        <v>3</v>
      </c>
      <c r="C758" s="94">
        <v>18</v>
      </c>
      <c r="D758" s="100" t="s">
        <v>3214</v>
      </c>
      <c r="E758" s="96" t="s">
        <v>4299</v>
      </c>
      <c r="F758" s="102" t="s">
        <v>3280</v>
      </c>
      <c r="G758" s="87" t="s">
        <v>3452</v>
      </c>
      <c r="H758" s="158" t="s">
        <v>3117</v>
      </c>
      <c r="I758" s="158" t="s">
        <v>3453</v>
      </c>
      <c r="J758" s="93" t="s">
        <v>3454</v>
      </c>
      <c r="K758" s="158" t="s">
        <v>3455</v>
      </c>
      <c r="L758" s="158" t="s">
        <v>3456</v>
      </c>
      <c r="M758" s="93" t="s">
        <v>607</v>
      </c>
      <c r="N758" s="43" t="s">
        <v>45</v>
      </c>
      <c r="O758" s="93" t="s">
        <v>608</v>
      </c>
      <c r="P758" s="47" t="s">
        <v>3457</v>
      </c>
      <c r="Q758" s="43" t="s">
        <v>308</v>
      </c>
      <c r="R758" s="158" t="s">
        <v>3458</v>
      </c>
      <c r="S758" s="93" t="s">
        <v>664</v>
      </c>
      <c r="T758" s="77" t="s">
        <v>28</v>
      </c>
      <c r="U758" s="266" t="s">
        <v>28</v>
      </c>
      <c r="V758" s="165" t="s">
        <v>1024</v>
      </c>
      <c r="W758" s="167" t="s">
        <v>614</v>
      </c>
      <c r="X758" s="165" t="s">
        <v>3459</v>
      </c>
      <c r="Y758" s="165" t="s">
        <v>3290</v>
      </c>
    </row>
    <row r="759" spans="2:25" ht="65.25" customHeight="1" x14ac:dyDescent="0.2">
      <c r="B759" s="95"/>
      <c r="C759" s="95">
        <v>18</v>
      </c>
      <c r="D759" s="101" t="s">
        <v>3214</v>
      </c>
      <c r="E759" s="97" t="s">
        <v>4299</v>
      </c>
      <c r="F759" s="102" t="s">
        <v>3280</v>
      </c>
      <c r="G759" s="89"/>
      <c r="H759" s="158"/>
      <c r="I759" s="158" t="s">
        <v>3302</v>
      </c>
      <c r="J759" s="93" t="s">
        <v>3454</v>
      </c>
      <c r="K759" s="158" t="s">
        <v>3455</v>
      </c>
      <c r="L759" s="158" t="s">
        <v>3455</v>
      </c>
      <c r="M759" s="93"/>
      <c r="N759" s="43" t="s">
        <v>45</v>
      </c>
      <c r="O759" s="93"/>
      <c r="P759" s="47" t="s">
        <v>3460</v>
      </c>
      <c r="Q759" s="43" t="s">
        <v>308</v>
      </c>
      <c r="R759" s="158"/>
      <c r="S759" s="93"/>
      <c r="T759" s="77" t="s">
        <v>28</v>
      </c>
      <c r="U759" s="266"/>
      <c r="V759" s="165"/>
      <c r="W759" s="167"/>
      <c r="X759" s="165"/>
      <c r="Y759" s="165"/>
    </row>
    <row r="760" spans="2:25" ht="73.5" customHeight="1" x14ac:dyDescent="0.2">
      <c r="B760" s="94">
        <v>3</v>
      </c>
      <c r="C760" s="94">
        <v>18</v>
      </c>
      <c r="D760" s="100" t="s">
        <v>3214</v>
      </c>
      <c r="E760" s="96" t="s">
        <v>4299</v>
      </c>
      <c r="F760" s="102" t="s">
        <v>3280</v>
      </c>
      <c r="G760" s="87" t="s">
        <v>3461</v>
      </c>
      <c r="H760" s="158" t="s">
        <v>3117</v>
      </c>
      <c r="I760" s="158" t="s">
        <v>3462</v>
      </c>
      <c r="J760" s="93" t="s">
        <v>3463</v>
      </c>
      <c r="K760" s="158" t="s">
        <v>3464</v>
      </c>
      <c r="L760" s="158" t="s">
        <v>3465</v>
      </c>
      <c r="M760" s="93" t="s">
        <v>607</v>
      </c>
      <c r="N760" s="43" t="s">
        <v>45</v>
      </c>
      <c r="O760" s="93" t="s">
        <v>608</v>
      </c>
      <c r="P760" s="47" t="s">
        <v>3466</v>
      </c>
      <c r="Q760" s="43" t="s">
        <v>610</v>
      </c>
      <c r="R760" s="158" t="s">
        <v>3467</v>
      </c>
      <c r="S760" s="93" t="s">
        <v>664</v>
      </c>
      <c r="T760" s="77" t="s">
        <v>28</v>
      </c>
      <c r="U760" s="266" t="s">
        <v>28</v>
      </c>
      <c r="V760" s="165" t="s">
        <v>1024</v>
      </c>
      <c r="W760" s="167" t="s">
        <v>614</v>
      </c>
      <c r="X760" s="165" t="s">
        <v>3430</v>
      </c>
      <c r="Y760" s="165" t="s">
        <v>3290</v>
      </c>
    </row>
    <row r="761" spans="2:25" ht="73.5" customHeight="1" x14ac:dyDescent="0.2">
      <c r="B761" s="95"/>
      <c r="C761" s="95">
        <v>18</v>
      </c>
      <c r="D761" s="101" t="s">
        <v>3214</v>
      </c>
      <c r="E761" s="97" t="s">
        <v>4299</v>
      </c>
      <c r="F761" s="102" t="s">
        <v>3280</v>
      </c>
      <c r="G761" s="89"/>
      <c r="H761" s="158"/>
      <c r="I761" s="158" t="s">
        <v>3302</v>
      </c>
      <c r="J761" s="93" t="s">
        <v>3463</v>
      </c>
      <c r="K761" s="158" t="s">
        <v>3464</v>
      </c>
      <c r="L761" s="158" t="s">
        <v>3464</v>
      </c>
      <c r="M761" s="93"/>
      <c r="N761" s="43" t="s">
        <v>45</v>
      </c>
      <c r="O761" s="93"/>
      <c r="P761" s="47" t="s">
        <v>3468</v>
      </c>
      <c r="Q761" s="43" t="s">
        <v>610</v>
      </c>
      <c r="R761" s="158"/>
      <c r="S761" s="93"/>
      <c r="T761" s="77" t="s">
        <v>28</v>
      </c>
      <c r="U761" s="266"/>
      <c r="V761" s="165"/>
      <c r="W761" s="167"/>
      <c r="X761" s="165"/>
      <c r="Y761" s="165"/>
    </row>
    <row r="762" spans="2:25" ht="48.75" customHeight="1" x14ac:dyDescent="0.2">
      <c r="B762" s="94">
        <v>3</v>
      </c>
      <c r="C762" s="94">
        <v>19</v>
      </c>
      <c r="D762" s="100" t="s">
        <v>3469</v>
      </c>
      <c r="E762" s="96" t="s">
        <v>4299</v>
      </c>
      <c r="F762" s="102" t="s">
        <v>3280</v>
      </c>
      <c r="G762" s="87" t="s">
        <v>3470</v>
      </c>
      <c r="H762" s="158" t="s">
        <v>716</v>
      </c>
      <c r="I762" s="158" t="s">
        <v>3471</v>
      </c>
      <c r="J762" s="93" t="s">
        <v>3472</v>
      </c>
      <c r="K762" s="158" t="s">
        <v>3473</v>
      </c>
      <c r="L762" s="158" t="s">
        <v>3474</v>
      </c>
      <c r="M762" s="93" t="s">
        <v>607</v>
      </c>
      <c r="N762" s="155" t="s">
        <v>45</v>
      </c>
      <c r="O762" s="93" t="s">
        <v>608</v>
      </c>
      <c r="P762" s="47" t="s">
        <v>3475</v>
      </c>
      <c r="Q762" s="43" t="s">
        <v>610</v>
      </c>
      <c r="R762" s="158" t="s">
        <v>3476</v>
      </c>
      <c r="S762" s="93" t="s">
        <v>612</v>
      </c>
      <c r="T762" s="77">
        <v>0</v>
      </c>
      <c r="U762" s="258">
        <f>+T762/T763</f>
        <v>0</v>
      </c>
      <c r="V762" s="165" t="s">
        <v>1024</v>
      </c>
      <c r="W762" s="167" t="s">
        <v>614</v>
      </c>
      <c r="X762" s="165" t="s">
        <v>3477</v>
      </c>
      <c r="Y762" s="165" t="s">
        <v>3478</v>
      </c>
    </row>
    <row r="763" spans="2:25" ht="48.75" customHeight="1" x14ac:dyDescent="0.2">
      <c r="B763" s="95"/>
      <c r="C763" s="95">
        <v>19</v>
      </c>
      <c r="D763" s="101" t="s">
        <v>3469</v>
      </c>
      <c r="E763" s="97" t="s">
        <v>4299</v>
      </c>
      <c r="F763" s="102" t="s">
        <v>3280</v>
      </c>
      <c r="G763" s="89"/>
      <c r="H763" s="158"/>
      <c r="I763" s="158" t="s">
        <v>3479</v>
      </c>
      <c r="J763" s="93" t="s">
        <v>3480</v>
      </c>
      <c r="K763" s="158" t="s">
        <v>3473</v>
      </c>
      <c r="L763" s="158" t="s">
        <v>3473</v>
      </c>
      <c r="M763" s="93"/>
      <c r="N763" s="155" t="s">
        <v>45</v>
      </c>
      <c r="O763" s="93"/>
      <c r="P763" s="47" t="s">
        <v>3481</v>
      </c>
      <c r="Q763" s="43" t="s">
        <v>610</v>
      </c>
      <c r="R763" s="158"/>
      <c r="S763" s="93"/>
      <c r="T763" s="77">
        <v>5</v>
      </c>
      <c r="U763" s="258"/>
      <c r="V763" s="165"/>
      <c r="W763" s="167"/>
      <c r="X763" s="165"/>
      <c r="Y763" s="165"/>
    </row>
    <row r="764" spans="2:25" ht="61.5" customHeight="1" x14ac:dyDescent="0.2">
      <c r="B764" s="94">
        <v>3</v>
      </c>
      <c r="C764" s="94">
        <v>19</v>
      </c>
      <c r="D764" s="100" t="s">
        <v>3469</v>
      </c>
      <c r="E764" s="96" t="s">
        <v>4299</v>
      </c>
      <c r="F764" s="102" t="s">
        <v>3280</v>
      </c>
      <c r="G764" s="87" t="s">
        <v>3482</v>
      </c>
      <c r="H764" s="158" t="s">
        <v>716</v>
      </c>
      <c r="I764" s="158" t="s">
        <v>3483</v>
      </c>
      <c r="J764" s="93" t="s">
        <v>3484</v>
      </c>
      <c r="K764" s="158" t="s">
        <v>3485</v>
      </c>
      <c r="L764" s="158" t="s">
        <v>3486</v>
      </c>
      <c r="M764" s="93" t="s">
        <v>607</v>
      </c>
      <c r="N764" s="155" t="s">
        <v>45</v>
      </c>
      <c r="O764" s="93" t="s">
        <v>608</v>
      </c>
      <c r="P764" s="47" t="s">
        <v>3487</v>
      </c>
      <c r="Q764" s="43" t="s">
        <v>1148</v>
      </c>
      <c r="R764" s="158" t="s">
        <v>3488</v>
      </c>
      <c r="S764" s="93" t="s">
        <v>612</v>
      </c>
      <c r="T764" s="77">
        <v>1</v>
      </c>
      <c r="U764" s="258">
        <f>+T764/T765</f>
        <v>0.16666666666666666</v>
      </c>
      <c r="V764" s="165" t="s">
        <v>3489</v>
      </c>
      <c r="W764" s="167" t="s">
        <v>614</v>
      </c>
      <c r="X764" s="48" t="s">
        <v>3490</v>
      </c>
      <c r="Y764" s="165" t="s">
        <v>3478</v>
      </c>
    </row>
    <row r="765" spans="2:25" ht="61.5" customHeight="1" x14ac:dyDescent="0.2">
      <c r="B765" s="95"/>
      <c r="C765" s="95">
        <v>19</v>
      </c>
      <c r="D765" s="101" t="s">
        <v>3469</v>
      </c>
      <c r="E765" s="97" t="s">
        <v>4299</v>
      </c>
      <c r="F765" s="102" t="s">
        <v>3280</v>
      </c>
      <c r="G765" s="89"/>
      <c r="H765" s="158"/>
      <c r="I765" s="158" t="s">
        <v>3479</v>
      </c>
      <c r="J765" s="93" t="s">
        <v>3491</v>
      </c>
      <c r="K765" s="158" t="s">
        <v>3485</v>
      </c>
      <c r="L765" s="158" t="s">
        <v>3485</v>
      </c>
      <c r="M765" s="93"/>
      <c r="N765" s="155" t="s">
        <v>45</v>
      </c>
      <c r="O765" s="93"/>
      <c r="P765" s="47" t="s">
        <v>3492</v>
      </c>
      <c r="Q765" s="43" t="s">
        <v>1148</v>
      </c>
      <c r="R765" s="158"/>
      <c r="S765" s="93"/>
      <c r="T765" s="77">
        <v>6</v>
      </c>
      <c r="U765" s="258"/>
      <c r="V765" s="165"/>
      <c r="W765" s="167"/>
      <c r="X765" s="48" t="s">
        <v>3493</v>
      </c>
      <c r="Y765" s="165"/>
    </row>
    <row r="766" spans="2:25" ht="61.5" customHeight="1" x14ac:dyDescent="0.2">
      <c r="B766" s="94">
        <v>3</v>
      </c>
      <c r="C766" s="94">
        <v>19</v>
      </c>
      <c r="D766" s="100" t="s">
        <v>3469</v>
      </c>
      <c r="E766" s="96" t="s">
        <v>4299</v>
      </c>
      <c r="F766" s="102" t="s">
        <v>3280</v>
      </c>
      <c r="G766" s="87" t="s">
        <v>3494</v>
      </c>
      <c r="H766" s="158" t="s">
        <v>716</v>
      </c>
      <c r="I766" s="158" t="s">
        <v>3495</v>
      </c>
      <c r="J766" s="93" t="s">
        <v>3472</v>
      </c>
      <c r="K766" s="158" t="s">
        <v>3496</v>
      </c>
      <c r="L766" s="158" t="s">
        <v>3497</v>
      </c>
      <c r="M766" s="93" t="s">
        <v>607</v>
      </c>
      <c r="N766" s="155" t="s">
        <v>45</v>
      </c>
      <c r="O766" s="93" t="s">
        <v>608</v>
      </c>
      <c r="P766" s="47" t="s">
        <v>3498</v>
      </c>
      <c r="Q766" s="43" t="s">
        <v>610</v>
      </c>
      <c r="R766" s="158" t="s">
        <v>3499</v>
      </c>
      <c r="S766" s="93" t="s">
        <v>612</v>
      </c>
      <c r="T766" s="77">
        <v>0</v>
      </c>
      <c r="U766" s="258">
        <f>+T766/T767</f>
        <v>0</v>
      </c>
      <c r="V766" s="165" t="s">
        <v>1024</v>
      </c>
      <c r="W766" s="167" t="s">
        <v>614</v>
      </c>
      <c r="X766" s="48" t="s">
        <v>3500</v>
      </c>
      <c r="Y766" s="165" t="s">
        <v>3501</v>
      </c>
    </row>
    <row r="767" spans="2:25" ht="121.5" customHeight="1" x14ac:dyDescent="0.2">
      <c r="B767" s="95"/>
      <c r="C767" s="95">
        <v>19</v>
      </c>
      <c r="D767" s="101" t="s">
        <v>3469</v>
      </c>
      <c r="E767" s="97" t="s">
        <v>4299</v>
      </c>
      <c r="F767" s="102" t="s">
        <v>3280</v>
      </c>
      <c r="G767" s="89"/>
      <c r="H767" s="158"/>
      <c r="I767" s="158" t="s">
        <v>3479</v>
      </c>
      <c r="J767" s="93" t="s">
        <v>3480</v>
      </c>
      <c r="K767" s="158" t="s">
        <v>3496</v>
      </c>
      <c r="L767" s="158" t="s">
        <v>3496</v>
      </c>
      <c r="M767" s="93"/>
      <c r="N767" s="155" t="s">
        <v>45</v>
      </c>
      <c r="O767" s="93"/>
      <c r="P767" s="47" t="s">
        <v>3502</v>
      </c>
      <c r="Q767" s="43" t="s">
        <v>610</v>
      </c>
      <c r="R767" s="158"/>
      <c r="S767" s="93"/>
      <c r="T767" s="77">
        <v>5</v>
      </c>
      <c r="U767" s="258"/>
      <c r="V767" s="165"/>
      <c r="W767" s="167"/>
      <c r="X767" s="48" t="s">
        <v>3503</v>
      </c>
      <c r="Y767" s="165"/>
    </row>
    <row r="768" spans="2:25" ht="83.25" customHeight="1" x14ac:dyDescent="0.2">
      <c r="B768" s="94">
        <v>3</v>
      </c>
      <c r="C768" s="94">
        <v>19</v>
      </c>
      <c r="D768" s="100" t="s">
        <v>3469</v>
      </c>
      <c r="E768" s="96" t="s">
        <v>4299</v>
      </c>
      <c r="F768" s="102" t="s">
        <v>3280</v>
      </c>
      <c r="G768" s="87" t="s">
        <v>3504</v>
      </c>
      <c r="H768" s="158" t="s">
        <v>716</v>
      </c>
      <c r="I768" s="158" t="s">
        <v>3505</v>
      </c>
      <c r="J768" s="93" t="s">
        <v>3506</v>
      </c>
      <c r="K768" s="158" t="s">
        <v>3507</v>
      </c>
      <c r="L768" s="158" t="s">
        <v>3508</v>
      </c>
      <c r="M768" s="93" t="s">
        <v>607</v>
      </c>
      <c r="N768" s="155" t="s">
        <v>45</v>
      </c>
      <c r="O768" s="93" t="s">
        <v>608</v>
      </c>
      <c r="P768" s="47" t="s">
        <v>3509</v>
      </c>
      <c r="Q768" s="43" t="s">
        <v>610</v>
      </c>
      <c r="R768" s="158" t="s">
        <v>3510</v>
      </c>
      <c r="S768" s="93" t="s">
        <v>612</v>
      </c>
      <c r="T768" s="77">
        <v>0</v>
      </c>
      <c r="U768" s="258">
        <f>+T768/T769</f>
        <v>0</v>
      </c>
      <c r="V768" s="165" t="s">
        <v>1024</v>
      </c>
      <c r="W768" s="167" t="s">
        <v>614</v>
      </c>
      <c r="X768" s="48" t="s">
        <v>3511</v>
      </c>
      <c r="Y768" s="165" t="s">
        <v>3512</v>
      </c>
    </row>
    <row r="769" spans="2:25" ht="54.75" customHeight="1" x14ac:dyDescent="0.2">
      <c r="B769" s="95"/>
      <c r="C769" s="95">
        <v>19</v>
      </c>
      <c r="D769" s="101" t="s">
        <v>3469</v>
      </c>
      <c r="E769" s="97" t="s">
        <v>4299</v>
      </c>
      <c r="F769" s="102" t="s">
        <v>3280</v>
      </c>
      <c r="G769" s="89"/>
      <c r="H769" s="158"/>
      <c r="I769" s="158" t="s">
        <v>3479</v>
      </c>
      <c r="J769" s="93" t="s">
        <v>3513</v>
      </c>
      <c r="K769" s="158" t="s">
        <v>3507</v>
      </c>
      <c r="L769" s="158" t="s">
        <v>3507</v>
      </c>
      <c r="M769" s="93"/>
      <c r="N769" s="155" t="s">
        <v>45</v>
      </c>
      <c r="O769" s="93"/>
      <c r="P769" s="47" t="s">
        <v>3514</v>
      </c>
      <c r="Q769" s="43" t="s">
        <v>610</v>
      </c>
      <c r="R769" s="158"/>
      <c r="S769" s="93"/>
      <c r="T769" s="77">
        <v>4</v>
      </c>
      <c r="U769" s="258"/>
      <c r="V769" s="165"/>
      <c r="W769" s="167"/>
      <c r="X769" s="48" t="s">
        <v>3515</v>
      </c>
      <c r="Y769" s="165"/>
    </row>
    <row r="770" spans="2:25" ht="79.5" customHeight="1" x14ac:dyDescent="0.2">
      <c r="B770" s="94">
        <v>3</v>
      </c>
      <c r="C770" s="94">
        <v>19</v>
      </c>
      <c r="D770" s="100" t="s">
        <v>3469</v>
      </c>
      <c r="E770" s="96" t="s">
        <v>4299</v>
      </c>
      <c r="F770" s="102" t="s">
        <v>3280</v>
      </c>
      <c r="G770" s="87" t="s">
        <v>3516</v>
      </c>
      <c r="H770" s="158" t="s">
        <v>716</v>
      </c>
      <c r="I770" s="158" t="s">
        <v>3517</v>
      </c>
      <c r="J770" s="93" t="s">
        <v>3518</v>
      </c>
      <c r="K770" s="158" t="s">
        <v>3519</v>
      </c>
      <c r="L770" s="158" t="s">
        <v>3520</v>
      </c>
      <c r="M770" s="93" t="s">
        <v>607</v>
      </c>
      <c r="N770" s="155" t="s">
        <v>45</v>
      </c>
      <c r="O770" s="93" t="s">
        <v>608</v>
      </c>
      <c r="P770" s="47" t="s">
        <v>3521</v>
      </c>
      <c r="Q770" s="43" t="s">
        <v>610</v>
      </c>
      <c r="R770" s="158" t="s">
        <v>3522</v>
      </c>
      <c r="S770" s="93" t="s">
        <v>612</v>
      </c>
      <c r="T770" s="77">
        <v>0</v>
      </c>
      <c r="U770" s="258">
        <f>+T770/T771</f>
        <v>0</v>
      </c>
      <c r="V770" s="165" t="s">
        <v>1024</v>
      </c>
      <c r="W770" s="167" t="s">
        <v>614</v>
      </c>
      <c r="X770" s="48" t="s">
        <v>3523</v>
      </c>
      <c r="Y770" s="165" t="s">
        <v>3524</v>
      </c>
    </row>
    <row r="771" spans="2:25" ht="68.25" customHeight="1" x14ac:dyDescent="0.2">
      <c r="B771" s="95"/>
      <c r="C771" s="95">
        <v>19</v>
      </c>
      <c r="D771" s="101" t="s">
        <v>3469</v>
      </c>
      <c r="E771" s="97" t="s">
        <v>4299</v>
      </c>
      <c r="F771" s="102" t="s">
        <v>3280</v>
      </c>
      <c r="G771" s="89"/>
      <c r="H771" s="158"/>
      <c r="I771" s="158" t="s">
        <v>3479</v>
      </c>
      <c r="J771" s="93" t="s">
        <v>3525</v>
      </c>
      <c r="K771" s="158" t="s">
        <v>3519</v>
      </c>
      <c r="L771" s="158" t="s">
        <v>3519</v>
      </c>
      <c r="M771" s="93"/>
      <c r="N771" s="155" t="s">
        <v>45</v>
      </c>
      <c r="O771" s="93"/>
      <c r="P771" s="47" t="s">
        <v>3526</v>
      </c>
      <c r="Q771" s="43" t="s">
        <v>610</v>
      </c>
      <c r="R771" s="158"/>
      <c r="S771" s="93"/>
      <c r="T771" s="77">
        <v>4</v>
      </c>
      <c r="U771" s="258"/>
      <c r="V771" s="165"/>
      <c r="W771" s="167"/>
      <c r="X771" s="48" t="s">
        <v>3527</v>
      </c>
      <c r="Y771" s="165"/>
    </row>
    <row r="772" spans="2:25" ht="72" customHeight="1" x14ac:dyDescent="0.2">
      <c r="B772" s="94">
        <v>3</v>
      </c>
      <c r="C772" s="94">
        <v>19</v>
      </c>
      <c r="D772" s="100" t="s">
        <v>3469</v>
      </c>
      <c r="E772" s="96" t="s">
        <v>4299</v>
      </c>
      <c r="F772" s="102" t="s">
        <v>3280</v>
      </c>
      <c r="G772" s="87" t="s">
        <v>3528</v>
      </c>
      <c r="H772" s="158" t="s">
        <v>716</v>
      </c>
      <c r="I772" s="158" t="s">
        <v>3529</v>
      </c>
      <c r="J772" s="93" t="s">
        <v>3530</v>
      </c>
      <c r="K772" s="158" t="s">
        <v>3531</v>
      </c>
      <c r="L772" s="158" t="s">
        <v>3532</v>
      </c>
      <c r="M772" s="93" t="s">
        <v>607</v>
      </c>
      <c r="N772" s="155" t="s">
        <v>45</v>
      </c>
      <c r="O772" s="93" t="s">
        <v>608</v>
      </c>
      <c r="P772" s="47" t="s">
        <v>3533</v>
      </c>
      <c r="Q772" s="43" t="s">
        <v>610</v>
      </c>
      <c r="R772" s="158" t="s">
        <v>3534</v>
      </c>
      <c r="S772" s="93" t="s">
        <v>612</v>
      </c>
      <c r="T772" s="77">
        <v>2</v>
      </c>
      <c r="U772" s="258">
        <f>+T772/T773</f>
        <v>0.66666666666666663</v>
      </c>
      <c r="V772" s="165" t="s">
        <v>1024</v>
      </c>
      <c r="W772" s="167" t="s">
        <v>614</v>
      </c>
      <c r="X772" s="165" t="s">
        <v>3535</v>
      </c>
      <c r="Y772" s="165" t="s">
        <v>3536</v>
      </c>
    </row>
    <row r="773" spans="2:25" ht="93" customHeight="1" x14ac:dyDescent="0.2">
      <c r="B773" s="95"/>
      <c r="C773" s="95">
        <v>19</v>
      </c>
      <c r="D773" s="101" t="s">
        <v>3469</v>
      </c>
      <c r="E773" s="97" t="s">
        <v>4299</v>
      </c>
      <c r="F773" s="102" t="s">
        <v>3280</v>
      </c>
      <c r="G773" s="89"/>
      <c r="H773" s="158"/>
      <c r="I773" s="158" t="s">
        <v>3479</v>
      </c>
      <c r="J773" s="93" t="s">
        <v>693</v>
      </c>
      <c r="K773" s="158" t="s">
        <v>3531</v>
      </c>
      <c r="L773" s="158" t="s">
        <v>3531</v>
      </c>
      <c r="M773" s="93"/>
      <c r="N773" s="155" t="s">
        <v>45</v>
      </c>
      <c r="O773" s="93"/>
      <c r="P773" s="47" t="s">
        <v>3537</v>
      </c>
      <c r="Q773" s="43" t="s">
        <v>610</v>
      </c>
      <c r="R773" s="158"/>
      <c r="S773" s="93"/>
      <c r="T773" s="77">
        <v>3</v>
      </c>
      <c r="U773" s="258"/>
      <c r="V773" s="165"/>
      <c r="W773" s="167"/>
      <c r="X773" s="165"/>
      <c r="Y773" s="165"/>
    </row>
    <row r="774" spans="2:25" ht="57.75" customHeight="1" x14ac:dyDescent="0.2">
      <c r="B774" s="94">
        <v>3</v>
      </c>
      <c r="C774" s="94">
        <v>19</v>
      </c>
      <c r="D774" s="100" t="s">
        <v>3469</v>
      </c>
      <c r="E774" s="96" t="s">
        <v>4299</v>
      </c>
      <c r="F774" s="102" t="s">
        <v>3280</v>
      </c>
      <c r="G774" s="87" t="s">
        <v>3538</v>
      </c>
      <c r="H774" s="158" t="s">
        <v>716</v>
      </c>
      <c r="I774" s="158" t="s">
        <v>3539</v>
      </c>
      <c r="J774" s="93" t="s">
        <v>3540</v>
      </c>
      <c r="K774" s="158" t="s">
        <v>3541</v>
      </c>
      <c r="L774" s="158" t="s">
        <v>3542</v>
      </c>
      <c r="M774" s="93" t="s">
        <v>607</v>
      </c>
      <c r="N774" s="155" t="s">
        <v>45</v>
      </c>
      <c r="O774" s="93" t="s">
        <v>608</v>
      </c>
      <c r="P774" s="47" t="s">
        <v>3543</v>
      </c>
      <c r="Q774" s="43" t="s">
        <v>697</v>
      </c>
      <c r="R774" s="158" t="s">
        <v>3544</v>
      </c>
      <c r="S774" s="93" t="s">
        <v>612</v>
      </c>
      <c r="T774" s="77">
        <v>0</v>
      </c>
      <c r="U774" s="258">
        <f>+T774/T775</f>
        <v>0</v>
      </c>
      <c r="V774" s="165" t="s">
        <v>1024</v>
      </c>
      <c r="W774" s="167" t="s">
        <v>614</v>
      </c>
      <c r="X774" s="165" t="s">
        <v>3545</v>
      </c>
      <c r="Y774" s="165" t="s">
        <v>3546</v>
      </c>
    </row>
    <row r="775" spans="2:25" ht="57.75" customHeight="1" x14ac:dyDescent="0.2">
      <c r="B775" s="95"/>
      <c r="C775" s="95">
        <v>19</v>
      </c>
      <c r="D775" s="101" t="s">
        <v>3469</v>
      </c>
      <c r="E775" s="97" t="s">
        <v>4299</v>
      </c>
      <c r="F775" s="102" t="s">
        <v>3280</v>
      </c>
      <c r="G775" s="89"/>
      <c r="H775" s="158"/>
      <c r="I775" s="158" t="s">
        <v>3479</v>
      </c>
      <c r="J775" s="93" t="s">
        <v>693</v>
      </c>
      <c r="K775" s="158" t="s">
        <v>3541</v>
      </c>
      <c r="L775" s="158" t="s">
        <v>3541</v>
      </c>
      <c r="M775" s="93"/>
      <c r="N775" s="155" t="s">
        <v>45</v>
      </c>
      <c r="O775" s="93"/>
      <c r="P775" s="47" t="s">
        <v>3547</v>
      </c>
      <c r="Q775" s="43" t="s">
        <v>697</v>
      </c>
      <c r="R775" s="158"/>
      <c r="S775" s="93"/>
      <c r="T775" s="77">
        <v>1</v>
      </c>
      <c r="U775" s="258"/>
      <c r="V775" s="165"/>
      <c r="W775" s="167"/>
      <c r="X775" s="165"/>
      <c r="Y775" s="165"/>
    </row>
    <row r="776" spans="2:25" ht="63.75" customHeight="1" x14ac:dyDescent="0.2">
      <c r="B776" s="94">
        <v>3</v>
      </c>
      <c r="C776" s="94">
        <v>19</v>
      </c>
      <c r="D776" s="100" t="s">
        <v>3469</v>
      </c>
      <c r="E776" s="96" t="s">
        <v>4299</v>
      </c>
      <c r="F776" s="102" t="s">
        <v>3280</v>
      </c>
      <c r="G776" s="87" t="s">
        <v>3548</v>
      </c>
      <c r="H776" s="158" t="s">
        <v>716</v>
      </c>
      <c r="I776" s="158" t="s">
        <v>3549</v>
      </c>
      <c r="J776" s="93" t="s">
        <v>3550</v>
      </c>
      <c r="K776" s="158" t="s">
        <v>3551</v>
      </c>
      <c r="L776" s="158" t="s">
        <v>3552</v>
      </c>
      <c r="M776" s="93" t="s">
        <v>607</v>
      </c>
      <c r="N776" s="155" t="s">
        <v>45</v>
      </c>
      <c r="O776" s="93" t="s">
        <v>608</v>
      </c>
      <c r="P776" s="47" t="s">
        <v>3553</v>
      </c>
      <c r="Q776" s="43" t="s">
        <v>697</v>
      </c>
      <c r="R776" s="158" t="s">
        <v>3554</v>
      </c>
      <c r="S776" s="93" t="s">
        <v>612</v>
      </c>
      <c r="T776" s="77">
        <v>0</v>
      </c>
      <c r="U776" s="258">
        <f>+T776/T777</f>
        <v>0</v>
      </c>
      <c r="V776" s="165" t="s">
        <v>1024</v>
      </c>
      <c r="W776" s="167" t="s">
        <v>614</v>
      </c>
      <c r="X776" s="165" t="s">
        <v>3555</v>
      </c>
      <c r="Y776" s="165" t="s">
        <v>3556</v>
      </c>
    </row>
    <row r="777" spans="2:25" ht="63.75" customHeight="1" x14ac:dyDescent="0.2">
      <c r="B777" s="95"/>
      <c r="C777" s="95">
        <v>19</v>
      </c>
      <c r="D777" s="101" t="s">
        <v>3469</v>
      </c>
      <c r="E777" s="97" t="s">
        <v>4299</v>
      </c>
      <c r="F777" s="102" t="s">
        <v>3280</v>
      </c>
      <c r="G777" s="89"/>
      <c r="H777" s="158"/>
      <c r="I777" s="158" t="s">
        <v>3479</v>
      </c>
      <c r="J777" s="93" t="s">
        <v>3550</v>
      </c>
      <c r="K777" s="158" t="s">
        <v>3551</v>
      </c>
      <c r="L777" s="158" t="s">
        <v>3551</v>
      </c>
      <c r="M777" s="93"/>
      <c r="N777" s="155" t="s">
        <v>45</v>
      </c>
      <c r="O777" s="93"/>
      <c r="P777" s="47" t="s">
        <v>3557</v>
      </c>
      <c r="Q777" s="43" t="s">
        <v>697</v>
      </c>
      <c r="R777" s="158"/>
      <c r="S777" s="93"/>
      <c r="T777" s="77">
        <v>1</v>
      </c>
      <c r="U777" s="258"/>
      <c r="V777" s="165"/>
      <c r="W777" s="167"/>
      <c r="X777" s="165"/>
      <c r="Y777" s="165"/>
    </row>
    <row r="778" spans="2:25" ht="57.75" customHeight="1" x14ac:dyDescent="0.2">
      <c r="B778" s="94">
        <v>3</v>
      </c>
      <c r="C778" s="94">
        <v>19</v>
      </c>
      <c r="D778" s="100" t="s">
        <v>3469</v>
      </c>
      <c r="E778" s="96" t="s">
        <v>4299</v>
      </c>
      <c r="F778" s="102" t="s">
        <v>3280</v>
      </c>
      <c r="G778" s="87" t="s">
        <v>3558</v>
      </c>
      <c r="H778" s="158" t="s">
        <v>716</v>
      </c>
      <c r="I778" s="158" t="s">
        <v>3559</v>
      </c>
      <c r="J778" s="93" t="s">
        <v>3560</v>
      </c>
      <c r="K778" s="158" t="s">
        <v>3561</v>
      </c>
      <c r="L778" s="158" t="s">
        <v>3562</v>
      </c>
      <c r="M778" s="93" t="s">
        <v>607</v>
      </c>
      <c r="N778" s="155" t="s">
        <v>45</v>
      </c>
      <c r="O778" s="93" t="s">
        <v>608</v>
      </c>
      <c r="P778" s="47" t="s">
        <v>3563</v>
      </c>
      <c r="Q778" s="43" t="s">
        <v>3564</v>
      </c>
      <c r="R778" s="158" t="s">
        <v>3565</v>
      </c>
      <c r="S778" s="93" t="s">
        <v>612</v>
      </c>
      <c r="T778" s="77">
        <v>40</v>
      </c>
      <c r="U778" s="258">
        <f>+T778/T779</f>
        <v>0.34782608695652173</v>
      </c>
      <c r="V778" s="165" t="s">
        <v>1024</v>
      </c>
      <c r="W778" s="167" t="s">
        <v>614</v>
      </c>
      <c r="X778" s="48" t="s">
        <v>3566</v>
      </c>
      <c r="Y778" s="165" t="s">
        <v>3421</v>
      </c>
    </row>
    <row r="779" spans="2:25" ht="57.75" customHeight="1" x14ac:dyDescent="0.2">
      <c r="B779" s="95"/>
      <c r="C779" s="95">
        <v>19</v>
      </c>
      <c r="D779" s="101" t="s">
        <v>3469</v>
      </c>
      <c r="E779" s="97" t="s">
        <v>4299</v>
      </c>
      <c r="F779" s="102" t="s">
        <v>3280</v>
      </c>
      <c r="G779" s="89"/>
      <c r="H779" s="158"/>
      <c r="I779" s="158" t="s">
        <v>3479</v>
      </c>
      <c r="J779" s="93" t="s">
        <v>693</v>
      </c>
      <c r="K779" s="158" t="s">
        <v>3561</v>
      </c>
      <c r="L779" s="158" t="s">
        <v>3561</v>
      </c>
      <c r="M779" s="93"/>
      <c r="N779" s="155" t="s">
        <v>45</v>
      </c>
      <c r="O779" s="93"/>
      <c r="P779" s="47" t="s">
        <v>3567</v>
      </c>
      <c r="Q779" s="43" t="s">
        <v>3564</v>
      </c>
      <c r="R779" s="158"/>
      <c r="S779" s="93"/>
      <c r="T779" s="77">
        <v>115</v>
      </c>
      <c r="U779" s="258"/>
      <c r="V779" s="165"/>
      <c r="W779" s="167"/>
      <c r="X779" s="48" t="s">
        <v>3568</v>
      </c>
      <c r="Y779" s="165"/>
    </row>
    <row r="780" spans="2:25" ht="61.5" customHeight="1" x14ac:dyDescent="0.2">
      <c r="B780" s="94">
        <v>3</v>
      </c>
      <c r="C780" s="94">
        <v>19</v>
      </c>
      <c r="D780" s="100" t="s">
        <v>3469</v>
      </c>
      <c r="E780" s="96" t="s">
        <v>4299</v>
      </c>
      <c r="F780" s="102" t="s">
        <v>3280</v>
      </c>
      <c r="G780" s="87" t="s">
        <v>3569</v>
      </c>
      <c r="H780" s="158" t="s">
        <v>716</v>
      </c>
      <c r="I780" s="158" t="s">
        <v>3570</v>
      </c>
      <c r="J780" s="93" t="s">
        <v>693</v>
      </c>
      <c r="K780" s="158" t="s">
        <v>3571</v>
      </c>
      <c r="L780" s="158" t="s">
        <v>3572</v>
      </c>
      <c r="M780" s="93" t="s">
        <v>607</v>
      </c>
      <c r="N780" s="155" t="s">
        <v>45</v>
      </c>
      <c r="O780" s="93" t="s">
        <v>608</v>
      </c>
      <c r="P780" s="47" t="s">
        <v>3573</v>
      </c>
      <c r="Q780" s="43" t="s">
        <v>3391</v>
      </c>
      <c r="R780" s="158" t="s">
        <v>3574</v>
      </c>
      <c r="S780" s="93" t="s">
        <v>612</v>
      </c>
      <c r="T780" s="77">
        <v>4</v>
      </c>
      <c r="U780" s="258">
        <f>+T780/T781</f>
        <v>0.17391304347826086</v>
      </c>
      <c r="V780" s="165" t="s">
        <v>1024</v>
      </c>
      <c r="W780" s="167" t="s">
        <v>614</v>
      </c>
      <c r="X780" s="48" t="s">
        <v>3575</v>
      </c>
      <c r="Y780" s="165" t="s">
        <v>3576</v>
      </c>
    </row>
    <row r="781" spans="2:25" ht="61.5" customHeight="1" x14ac:dyDescent="0.2">
      <c r="B781" s="95"/>
      <c r="C781" s="95">
        <v>19</v>
      </c>
      <c r="D781" s="101" t="s">
        <v>3469</v>
      </c>
      <c r="E781" s="97" t="s">
        <v>4299</v>
      </c>
      <c r="F781" s="102" t="s">
        <v>3280</v>
      </c>
      <c r="G781" s="89"/>
      <c r="H781" s="158"/>
      <c r="I781" s="158" t="s">
        <v>3479</v>
      </c>
      <c r="J781" s="93" t="s">
        <v>693</v>
      </c>
      <c r="K781" s="158" t="s">
        <v>3571</v>
      </c>
      <c r="L781" s="158" t="s">
        <v>3571</v>
      </c>
      <c r="M781" s="93"/>
      <c r="N781" s="155" t="s">
        <v>45</v>
      </c>
      <c r="O781" s="93"/>
      <c r="P781" s="47" t="s">
        <v>3577</v>
      </c>
      <c r="Q781" s="43" t="s">
        <v>3391</v>
      </c>
      <c r="R781" s="158"/>
      <c r="S781" s="93"/>
      <c r="T781" s="77">
        <v>23</v>
      </c>
      <c r="U781" s="258"/>
      <c r="V781" s="165"/>
      <c r="W781" s="167"/>
      <c r="X781" s="48" t="s">
        <v>3578</v>
      </c>
      <c r="Y781" s="165"/>
    </row>
    <row r="782" spans="2:25" ht="65.25" customHeight="1" x14ac:dyDescent="0.2">
      <c r="B782" s="94">
        <v>3</v>
      </c>
      <c r="C782" s="94">
        <v>19</v>
      </c>
      <c r="D782" s="100" t="s">
        <v>3469</v>
      </c>
      <c r="E782" s="96" t="s">
        <v>4299</v>
      </c>
      <c r="F782" s="102" t="s">
        <v>3280</v>
      </c>
      <c r="G782" s="87" t="s">
        <v>3579</v>
      </c>
      <c r="H782" s="158" t="s">
        <v>716</v>
      </c>
      <c r="I782" s="158" t="s">
        <v>3580</v>
      </c>
      <c r="J782" s="93" t="s">
        <v>3581</v>
      </c>
      <c r="K782" s="158" t="s">
        <v>3582</v>
      </c>
      <c r="L782" s="158" t="s">
        <v>3583</v>
      </c>
      <c r="M782" s="93" t="s">
        <v>607</v>
      </c>
      <c r="N782" s="155" t="s">
        <v>45</v>
      </c>
      <c r="O782" s="93" t="s">
        <v>608</v>
      </c>
      <c r="P782" s="47" t="s">
        <v>3584</v>
      </c>
      <c r="Q782" s="43" t="s">
        <v>3585</v>
      </c>
      <c r="R782" s="158" t="s">
        <v>3586</v>
      </c>
      <c r="S782" s="93" t="s">
        <v>612</v>
      </c>
      <c r="T782" s="77">
        <v>30</v>
      </c>
      <c r="U782" s="258">
        <f>+T782/T783</f>
        <v>0.33333333333333331</v>
      </c>
      <c r="V782" s="165" t="s">
        <v>1024</v>
      </c>
      <c r="W782" s="167" t="s">
        <v>614</v>
      </c>
      <c r="X782" s="165" t="s">
        <v>3587</v>
      </c>
      <c r="Y782" s="165" t="s">
        <v>3132</v>
      </c>
    </row>
    <row r="783" spans="2:25" ht="65.25" customHeight="1" x14ac:dyDescent="0.2">
      <c r="B783" s="95"/>
      <c r="C783" s="95">
        <v>19</v>
      </c>
      <c r="D783" s="101" t="s">
        <v>3469</v>
      </c>
      <c r="E783" s="97" t="s">
        <v>4299</v>
      </c>
      <c r="F783" s="102" t="s">
        <v>3280</v>
      </c>
      <c r="G783" s="89"/>
      <c r="H783" s="158"/>
      <c r="I783" s="158" t="s">
        <v>3479</v>
      </c>
      <c r="J783" s="93"/>
      <c r="K783" s="158" t="s">
        <v>3588</v>
      </c>
      <c r="L783" s="158" t="s">
        <v>3588</v>
      </c>
      <c r="M783" s="93"/>
      <c r="N783" s="155" t="s">
        <v>45</v>
      </c>
      <c r="O783" s="93"/>
      <c r="P783" s="47" t="s">
        <v>3589</v>
      </c>
      <c r="Q783" s="43" t="s">
        <v>3585</v>
      </c>
      <c r="R783" s="158"/>
      <c r="S783" s="93"/>
      <c r="T783" s="77">
        <v>90</v>
      </c>
      <c r="U783" s="258"/>
      <c r="V783" s="165"/>
      <c r="W783" s="167"/>
      <c r="X783" s="165"/>
      <c r="Y783" s="165"/>
    </row>
    <row r="784" spans="2:25" ht="65.25" customHeight="1" x14ac:dyDescent="0.2">
      <c r="B784" s="94">
        <v>3</v>
      </c>
      <c r="C784" s="94">
        <v>19</v>
      </c>
      <c r="D784" s="100" t="s">
        <v>3469</v>
      </c>
      <c r="E784" s="96" t="s">
        <v>4299</v>
      </c>
      <c r="F784" s="102" t="s">
        <v>3280</v>
      </c>
      <c r="G784" s="87" t="s">
        <v>3590</v>
      </c>
      <c r="H784" s="118" t="s">
        <v>716</v>
      </c>
      <c r="I784" s="158" t="s">
        <v>3591</v>
      </c>
      <c r="J784" s="93" t="s">
        <v>3592</v>
      </c>
      <c r="K784" s="158" t="s">
        <v>3593</v>
      </c>
      <c r="L784" s="158" t="s">
        <v>3594</v>
      </c>
      <c r="M784" s="93" t="s">
        <v>607</v>
      </c>
      <c r="N784" s="155" t="s">
        <v>45</v>
      </c>
      <c r="O784" s="93" t="s">
        <v>608</v>
      </c>
      <c r="P784" s="47" t="s">
        <v>3595</v>
      </c>
      <c r="Q784" s="43" t="s">
        <v>463</v>
      </c>
      <c r="R784" s="158" t="s">
        <v>3596</v>
      </c>
      <c r="S784" s="93" t="s">
        <v>664</v>
      </c>
      <c r="T784" s="77">
        <v>90</v>
      </c>
      <c r="U784" s="258">
        <f>+T784/T785</f>
        <v>0.8571428571428571</v>
      </c>
      <c r="V784" s="165" t="s">
        <v>1024</v>
      </c>
      <c r="W784" s="167" t="s">
        <v>614</v>
      </c>
      <c r="X784" s="165" t="s">
        <v>3597</v>
      </c>
      <c r="Y784" s="165" t="s">
        <v>3421</v>
      </c>
    </row>
    <row r="785" spans="2:25" ht="65.25" customHeight="1" x14ac:dyDescent="0.2">
      <c r="B785" s="95"/>
      <c r="C785" s="95">
        <v>19</v>
      </c>
      <c r="D785" s="101" t="s">
        <v>3469</v>
      </c>
      <c r="E785" s="97" t="s">
        <v>4299</v>
      </c>
      <c r="F785" s="102" t="s">
        <v>3280</v>
      </c>
      <c r="G785" s="89"/>
      <c r="H785" s="119"/>
      <c r="I785" s="158" t="s">
        <v>3479</v>
      </c>
      <c r="J785" s="93" t="s">
        <v>3598</v>
      </c>
      <c r="K785" s="158" t="s">
        <v>3599</v>
      </c>
      <c r="L785" s="158" t="s">
        <v>3599</v>
      </c>
      <c r="M785" s="93"/>
      <c r="N785" s="155" t="s">
        <v>45</v>
      </c>
      <c r="O785" s="93"/>
      <c r="P785" s="47" t="s">
        <v>3600</v>
      </c>
      <c r="Q785" s="43" t="s">
        <v>463</v>
      </c>
      <c r="R785" s="158"/>
      <c r="S785" s="93"/>
      <c r="T785" s="77">
        <v>105</v>
      </c>
      <c r="U785" s="258"/>
      <c r="V785" s="165"/>
      <c r="W785" s="167"/>
      <c r="X785" s="165"/>
      <c r="Y785" s="165"/>
    </row>
    <row r="786" spans="2:25" ht="72" customHeight="1" x14ac:dyDescent="0.2">
      <c r="B786" s="94">
        <v>3</v>
      </c>
      <c r="C786" s="94">
        <v>19</v>
      </c>
      <c r="D786" s="100" t="s">
        <v>3469</v>
      </c>
      <c r="E786" s="96" t="s">
        <v>4299</v>
      </c>
      <c r="F786" s="102" t="s">
        <v>3280</v>
      </c>
      <c r="G786" s="87" t="s">
        <v>3601</v>
      </c>
      <c r="H786" s="118" t="s">
        <v>716</v>
      </c>
      <c r="I786" s="158" t="s">
        <v>3602</v>
      </c>
      <c r="J786" s="93" t="s">
        <v>3603</v>
      </c>
      <c r="K786" s="158" t="s">
        <v>3604</v>
      </c>
      <c r="L786" s="158" t="s">
        <v>3605</v>
      </c>
      <c r="M786" s="93" t="s">
        <v>607</v>
      </c>
      <c r="N786" s="155" t="s">
        <v>45</v>
      </c>
      <c r="O786" s="93" t="s">
        <v>608</v>
      </c>
      <c r="P786" s="47" t="s">
        <v>3606</v>
      </c>
      <c r="Q786" s="43" t="s">
        <v>3607</v>
      </c>
      <c r="R786" s="158" t="s">
        <v>3608</v>
      </c>
      <c r="S786" s="93" t="s">
        <v>612</v>
      </c>
      <c r="T786" s="77">
        <v>150</v>
      </c>
      <c r="U786" s="258">
        <f>+T786/T787</f>
        <v>0.44117647058823528</v>
      </c>
      <c r="V786" s="165" t="s">
        <v>3609</v>
      </c>
      <c r="W786" s="167" t="s">
        <v>614</v>
      </c>
      <c r="X786" s="48" t="s">
        <v>3610</v>
      </c>
      <c r="Y786" s="165"/>
    </row>
    <row r="787" spans="2:25" ht="39" customHeight="1" x14ac:dyDescent="0.2">
      <c r="B787" s="95"/>
      <c r="C787" s="95">
        <v>19</v>
      </c>
      <c r="D787" s="101" t="s">
        <v>3469</v>
      </c>
      <c r="E787" s="97" t="s">
        <v>4299</v>
      </c>
      <c r="F787" s="102" t="s">
        <v>3280</v>
      </c>
      <c r="G787" s="89"/>
      <c r="H787" s="119"/>
      <c r="I787" s="158" t="s">
        <v>3479</v>
      </c>
      <c r="J787" s="93" t="s">
        <v>3603</v>
      </c>
      <c r="K787" s="158" t="s">
        <v>3604</v>
      </c>
      <c r="L787" s="158" t="s">
        <v>3604</v>
      </c>
      <c r="M787" s="93"/>
      <c r="N787" s="155" t="s">
        <v>45</v>
      </c>
      <c r="O787" s="93"/>
      <c r="P787" s="47" t="s">
        <v>3611</v>
      </c>
      <c r="Q787" s="43" t="s">
        <v>3607</v>
      </c>
      <c r="R787" s="158"/>
      <c r="S787" s="93"/>
      <c r="T787" s="77">
        <v>340</v>
      </c>
      <c r="U787" s="258"/>
      <c r="V787" s="165"/>
      <c r="W787" s="167"/>
      <c r="X787" s="48" t="s">
        <v>3612</v>
      </c>
      <c r="Y787" s="165"/>
    </row>
    <row r="788" spans="2:25" ht="55.5" customHeight="1" x14ac:dyDescent="0.2">
      <c r="B788" s="94">
        <v>3</v>
      </c>
      <c r="C788" s="94">
        <v>19</v>
      </c>
      <c r="D788" s="100" t="s">
        <v>3469</v>
      </c>
      <c r="E788" s="96" t="s">
        <v>4299</v>
      </c>
      <c r="F788" s="102" t="s">
        <v>3280</v>
      </c>
      <c r="G788" s="87" t="s">
        <v>3613</v>
      </c>
      <c r="H788" s="118" t="s">
        <v>716</v>
      </c>
      <c r="I788" s="158" t="s">
        <v>3614</v>
      </c>
      <c r="J788" s="93" t="s">
        <v>3615</v>
      </c>
      <c r="K788" s="158" t="s">
        <v>3616</v>
      </c>
      <c r="L788" s="158" t="s">
        <v>3617</v>
      </c>
      <c r="M788" s="93" t="s">
        <v>607</v>
      </c>
      <c r="N788" s="155" t="s">
        <v>45</v>
      </c>
      <c r="O788" s="93" t="s">
        <v>608</v>
      </c>
      <c r="P788" s="47" t="s">
        <v>3618</v>
      </c>
      <c r="Q788" s="43" t="s">
        <v>751</v>
      </c>
      <c r="R788" s="158" t="s">
        <v>3619</v>
      </c>
      <c r="S788" s="93" t="s">
        <v>664</v>
      </c>
      <c r="T788" s="77">
        <f>914-150-60</f>
        <v>704</v>
      </c>
      <c r="U788" s="258">
        <f>+T788/T789</f>
        <v>1.3968253968253967</v>
      </c>
      <c r="V788" s="165">
        <v>1</v>
      </c>
      <c r="W788" s="167" t="s">
        <v>614</v>
      </c>
      <c r="X788" s="48" t="s">
        <v>3620</v>
      </c>
      <c r="Y788" s="165" t="s">
        <v>3546</v>
      </c>
    </row>
    <row r="789" spans="2:25" ht="55.5" customHeight="1" x14ac:dyDescent="0.2">
      <c r="B789" s="95"/>
      <c r="C789" s="95">
        <v>19</v>
      </c>
      <c r="D789" s="101" t="s">
        <v>3469</v>
      </c>
      <c r="E789" s="97" t="s">
        <v>4299</v>
      </c>
      <c r="F789" s="102" t="s">
        <v>3280</v>
      </c>
      <c r="G789" s="89"/>
      <c r="H789" s="119"/>
      <c r="I789" s="158" t="s">
        <v>3479</v>
      </c>
      <c r="J789" s="93" t="s">
        <v>3615</v>
      </c>
      <c r="K789" s="158" t="s">
        <v>3616</v>
      </c>
      <c r="L789" s="158" t="s">
        <v>3616</v>
      </c>
      <c r="M789" s="93"/>
      <c r="N789" s="155" t="s">
        <v>45</v>
      </c>
      <c r="O789" s="93"/>
      <c r="P789" s="47" t="s">
        <v>3621</v>
      </c>
      <c r="Q789" s="43" t="s">
        <v>751</v>
      </c>
      <c r="R789" s="158"/>
      <c r="S789" s="93"/>
      <c r="T789" s="77">
        <v>504</v>
      </c>
      <c r="U789" s="258"/>
      <c r="V789" s="165"/>
      <c r="W789" s="167"/>
      <c r="X789" s="48" t="s">
        <v>3622</v>
      </c>
      <c r="Y789" s="165"/>
    </row>
    <row r="790" spans="2:25" ht="48" customHeight="1" x14ac:dyDescent="0.2">
      <c r="B790" s="94">
        <v>3</v>
      </c>
      <c r="C790" s="94">
        <v>19</v>
      </c>
      <c r="D790" s="100" t="s">
        <v>3469</v>
      </c>
      <c r="E790" s="96" t="s">
        <v>4299</v>
      </c>
      <c r="F790" s="102" t="s">
        <v>3280</v>
      </c>
      <c r="G790" s="87" t="s">
        <v>3623</v>
      </c>
      <c r="H790" s="118" t="s">
        <v>716</v>
      </c>
      <c r="I790" s="158" t="s">
        <v>3624</v>
      </c>
      <c r="J790" s="93" t="s">
        <v>3625</v>
      </c>
      <c r="K790" s="158" t="s">
        <v>3626</v>
      </c>
      <c r="L790" s="158" t="s">
        <v>3627</v>
      </c>
      <c r="M790" s="93" t="s">
        <v>607</v>
      </c>
      <c r="N790" s="155" t="s">
        <v>45</v>
      </c>
      <c r="O790" s="93" t="s">
        <v>608</v>
      </c>
      <c r="P790" s="47" t="s">
        <v>3628</v>
      </c>
      <c r="Q790" s="43" t="s">
        <v>2125</v>
      </c>
      <c r="R790" s="158" t="s">
        <v>3629</v>
      </c>
      <c r="S790" s="93" t="s">
        <v>664</v>
      </c>
      <c r="T790" s="77">
        <f>38+32</f>
        <v>70</v>
      </c>
      <c r="U790" s="258">
        <f>+T790/T791</f>
        <v>0.95890410958904104</v>
      </c>
      <c r="V790" s="165" t="s">
        <v>3630</v>
      </c>
      <c r="W790" s="167" t="s">
        <v>614</v>
      </c>
      <c r="X790" s="48" t="s">
        <v>3631</v>
      </c>
      <c r="Y790" s="165" t="s">
        <v>3632</v>
      </c>
    </row>
    <row r="791" spans="2:25" ht="48" customHeight="1" x14ac:dyDescent="0.2">
      <c r="B791" s="95"/>
      <c r="C791" s="95">
        <v>19</v>
      </c>
      <c r="D791" s="101" t="s">
        <v>3469</v>
      </c>
      <c r="E791" s="97" t="s">
        <v>4299</v>
      </c>
      <c r="F791" s="102" t="s">
        <v>3280</v>
      </c>
      <c r="G791" s="89"/>
      <c r="H791" s="119"/>
      <c r="I791" s="158" t="s">
        <v>3479</v>
      </c>
      <c r="J791" s="93" t="s">
        <v>3625</v>
      </c>
      <c r="K791" s="158" t="s">
        <v>3626</v>
      </c>
      <c r="L791" s="158" t="s">
        <v>3626</v>
      </c>
      <c r="M791" s="93"/>
      <c r="N791" s="155" t="s">
        <v>45</v>
      </c>
      <c r="O791" s="93"/>
      <c r="P791" s="47" t="s">
        <v>3633</v>
      </c>
      <c r="Q791" s="43" t="s">
        <v>2125</v>
      </c>
      <c r="R791" s="158"/>
      <c r="S791" s="93"/>
      <c r="T791" s="77">
        <f>37+36</f>
        <v>73</v>
      </c>
      <c r="U791" s="258"/>
      <c r="V791" s="165"/>
      <c r="W791" s="167"/>
      <c r="X791" s="48" t="s">
        <v>3634</v>
      </c>
      <c r="Y791" s="165"/>
    </row>
    <row r="792" spans="2:25" ht="47.25" customHeight="1" x14ac:dyDescent="0.2">
      <c r="B792" s="94">
        <v>3</v>
      </c>
      <c r="C792" s="94">
        <v>19</v>
      </c>
      <c r="D792" s="100" t="s">
        <v>3469</v>
      </c>
      <c r="E792" s="96" t="s">
        <v>4299</v>
      </c>
      <c r="F792" s="102" t="s">
        <v>3280</v>
      </c>
      <c r="G792" s="87" t="s">
        <v>3635</v>
      </c>
      <c r="H792" s="118" t="s">
        <v>716</v>
      </c>
      <c r="I792" s="158" t="s">
        <v>3636</v>
      </c>
      <c r="J792" s="93" t="s">
        <v>3625</v>
      </c>
      <c r="K792" s="158" t="s">
        <v>3637</v>
      </c>
      <c r="L792" s="158" t="s">
        <v>3638</v>
      </c>
      <c r="M792" s="93" t="s">
        <v>607</v>
      </c>
      <c r="N792" s="155" t="s">
        <v>45</v>
      </c>
      <c r="O792" s="93" t="s">
        <v>608</v>
      </c>
      <c r="P792" s="47" t="s">
        <v>3639</v>
      </c>
      <c r="Q792" s="43" t="s">
        <v>2125</v>
      </c>
      <c r="R792" s="158" t="s">
        <v>3640</v>
      </c>
      <c r="S792" s="93" t="s">
        <v>664</v>
      </c>
      <c r="T792" s="77">
        <v>0</v>
      </c>
      <c r="U792" s="258">
        <f>+T792/T793</f>
        <v>0</v>
      </c>
      <c r="V792" s="165" t="s">
        <v>3641</v>
      </c>
      <c r="W792" s="167" t="s">
        <v>614</v>
      </c>
      <c r="X792" s="48" t="s">
        <v>3642</v>
      </c>
      <c r="Y792" s="165" t="s">
        <v>3512</v>
      </c>
    </row>
    <row r="793" spans="2:25" ht="47.25" customHeight="1" x14ac:dyDescent="0.2">
      <c r="B793" s="95"/>
      <c r="C793" s="95">
        <v>19</v>
      </c>
      <c r="D793" s="101" t="s">
        <v>3469</v>
      </c>
      <c r="E793" s="97" t="s">
        <v>4299</v>
      </c>
      <c r="F793" s="102" t="s">
        <v>3280</v>
      </c>
      <c r="G793" s="89"/>
      <c r="H793" s="119"/>
      <c r="I793" s="158" t="s">
        <v>3479</v>
      </c>
      <c r="J793" s="93" t="s">
        <v>3625</v>
      </c>
      <c r="K793" s="158" t="s">
        <v>3637</v>
      </c>
      <c r="L793" s="158" t="s">
        <v>3637</v>
      </c>
      <c r="M793" s="93"/>
      <c r="N793" s="155" t="s">
        <v>45</v>
      </c>
      <c r="O793" s="93"/>
      <c r="P793" s="47" t="s">
        <v>3643</v>
      </c>
      <c r="Q793" s="43" t="s">
        <v>2125</v>
      </c>
      <c r="R793" s="158"/>
      <c r="S793" s="93"/>
      <c r="T793" s="77">
        <v>115</v>
      </c>
      <c r="U793" s="258"/>
      <c r="V793" s="165"/>
      <c r="W793" s="167"/>
      <c r="X793" s="48" t="s">
        <v>3644</v>
      </c>
      <c r="Y793" s="165"/>
    </row>
    <row r="794" spans="2:25" ht="51.75" customHeight="1" x14ac:dyDescent="0.2">
      <c r="B794" s="94">
        <v>3</v>
      </c>
      <c r="C794" s="94">
        <v>19</v>
      </c>
      <c r="D794" s="100" t="s">
        <v>3469</v>
      </c>
      <c r="E794" s="96" t="s">
        <v>4299</v>
      </c>
      <c r="F794" s="102" t="s">
        <v>3280</v>
      </c>
      <c r="G794" s="87" t="s">
        <v>3645</v>
      </c>
      <c r="H794" s="118" t="s">
        <v>716</v>
      </c>
      <c r="I794" s="158" t="s">
        <v>3646</v>
      </c>
      <c r="J794" s="93" t="s">
        <v>3647</v>
      </c>
      <c r="K794" s="158" t="s">
        <v>3648</v>
      </c>
      <c r="L794" s="158" t="s">
        <v>3649</v>
      </c>
      <c r="M794" s="93" t="s">
        <v>607</v>
      </c>
      <c r="N794" s="155" t="s">
        <v>45</v>
      </c>
      <c r="O794" s="93" t="s">
        <v>608</v>
      </c>
      <c r="P794" s="47" t="s">
        <v>3650</v>
      </c>
      <c r="Q794" s="43" t="s">
        <v>3391</v>
      </c>
      <c r="R794" s="158" t="s">
        <v>3651</v>
      </c>
      <c r="S794" s="93" t="s">
        <v>664</v>
      </c>
      <c r="T794" s="77">
        <v>23</v>
      </c>
      <c r="U794" s="258">
        <f>+T794/T795</f>
        <v>1</v>
      </c>
      <c r="V794" s="165" t="s">
        <v>3652</v>
      </c>
      <c r="W794" s="167" t="s">
        <v>614</v>
      </c>
      <c r="X794" s="48" t="s">
        <v>3653</v>
      </c>
      <c r="Y794" s="165" t="s">
        <v>3512</v>
      </c>
    </row>
    <row r="795" spans="2:25" ht="82.5" customHeight="1" x14ac:dyDescent="0.2">
      <c r="B795" s="95"/>
      <c r="C795" s="95">
        <v>19</v>
      </c>
      <c r="D795" s="101" t="s">
        <v>3469</v>
      </c>
      <c r="E795" s="97" t="s">
        <v>4299</v>
      </c>
      <c r="F795" s="102" t="s">
        <v>3280</v>
      </c>
      <c r="G795" s="89"/>
      <c r="H795" s="119"/>
      <c r="I795" s="158" t="s">
        <v>3479</v>
      </c>
      <c r="J795" s="93" t="s">
        <v>3647</v>
      </c>
      <c r="K795" s="158" t="s">
        <v>3648</v>
      </c>
      <c r="L795" s="158" t="s">
        <v>3648</v>
      </c>
      <c r="M795" s="93"/>
      <c r="N795" s="155" t="s">
        <v>45</v>
      </c>
      <c r="O795" s="93"/>
      <c r="P795" s="47" t="s">
        <v>3654</v>
      </c>
      <c r="Q795" s="43" t="s">
        <v>3391</v>
      </c>
      <c r="R795" s="158"/>
      <c r="S795" s="93"/>
      <c r="T795" s="77">
        <v>23</v>
      </c>
      <c r="U795" s="258"/>
      <c r="V795" s="165"/>
      <c r="W795" s="167"/>
      <c r="X795" s="48" t="s">
        <v>3578</v>
      </c>
      <c r="Y795" s="165"/>
    </row>
    <row r="796" spans="2:25" ht="52.5" customHeight="1" x14ac:dyDescent="0.2">
      <c r="B796" s="94">
        <v>3</v>
      </c>
      <c r="C796" s="94">
        <v>19</v>
      </c>
      <c r="D796" s="100" t="s">
        <v>3469</v>
      </c>
      <c r="E796" s="96" t="s">
        <v>4299</v>
      </c>
      <c r="F796" s="102" t="s">
        <v>3280</v>
      </c>
      <c r="G796" s="87" t="s">
        <v>3655</v>
      </c>
      <c r="H796" s="118" t="s">
        <v>3283</v>
      </c>
      <c r="I796" s="158" t="s">
        <v>3656</v>
      </c>
      <c r="J796" s="93" t="s">
        <v>693</v>
      </c>
      <c r="K796" s="158" t="s">
        <v>3657</v>
      </c>
      <c r="L796" s="158" t="s">
        <v>3658</v>
      </c>
      <c r="M796" s="93" t="s">
        <v>607</v>
      </c>
      <c r="N796" s="155" t="s">
        <v>45</v>
      </c>
      <c r="O796" s="93" t="s">
        <v>608</v>
      </c>
      <c r="P796" s="47" t="s">
        <v>3659</v>
      </c>
      <c r="Q796" s="43" t="s">
        <v>697</v>
      </c>
      <c r="R796" s="158" t="s">
        <v>3660</v>
      </c>
      <c r="S796" s="93" t="s">
        <v>612</v>
      </c>
      <c r="T796" s="77">
        <v>0</v>
      </c>
      <c r="U796" s="258">
        <v>0</v>
      </c>
      <c r="V796" s="165" t="s">
        <v>1024</v>
      </c>
      <c r="W796" s="167" t="s">
        <v>614</v>
      </c>
      <c r="X796" s="48" t="s">
        <v>3661</v>
      </c>
      <c r="Y796" s="165" t="s">
        <v>3536</v>
      </c>
    </row>
    <row r="797" spans="2:25" ht="52.5" customHeight="1" x14ac:dyDescent="0.2">
      <c r="B797" s="95"/>
      <c r="C797" s="95">
        <v>19</v>
      </c>
      <c r="D797" s="101" t="s">
        <v>3469</v>
      </c>
      <c r="E797" s="97" t="s">
        <v>4299</v>
      </c>
      <c r="F797" s="102" t="s">
        <v>3280</v>
      </c>
      <c r="G797" s="89"/>
      <c r="H797" s="119"/>
      <c r="I797" s="158" t="s">
        <v>3479</v>
      </c>
      <c r="J797" s="93" t="s">
        <v>693</v>
      </c>
      <c r="K797" s="158" t="s">
        <v>3657</v>
      </c>
      <c r="L797" s="158" t="s">
        <v>3657</v>
      </c>
      <c r="M797" s="93"/>
      <c r="N797" s="155" t="s">
        <v>45</v>
      </c>
      <c r="O797" s="93"/>
      <c r="P797" s="47" t="s">
        <v>3662</v>
      </c>
      <c r="Q797" s="43" t="s">
        <v>697</v>
      </c>
      <c r="R797" s="158"/>
      <c r="S797" s="93"/>
      <c r="T797" s="77">
        <v>0</v>
      </c>
      <c r="U797" s="258"/>
      <c r="V797" s="165"/>
      <c r="W797" s="167"/>
      <c r="X797" s="48" t="s">
        <v>3663</v>
      </c>
      <c r="Y797" s="165"/>
    </row>
    <row r="798" spans="2:25" ht="63" customHeight="1" x14ac:dyDescent="0.2">
      <c r="B798" s="94">
        <v>3</v>
      </c>
      <c r="C798" s="94">
        <v>19</v>
      </c>
      <c r="D798" s="100" t="s">
        <v>3469</v>
      </c>
      <c r="E798" s="96" t="s">
        <v>4299</v>
      </c>
      <c r="F798" s="102" t="s">
        <v>3280</v>
      </c>
      <c r="G798" s="87" t="s">
        <v>3664</v>
      </c>
      <c r="H798" s="118" t="s">
        <v>716</v>
      </c>
      <c r="I798" s="158" t="s">
        <v>3665</v>
      </c>
      <c r="J798" s="93" t="s">
        <v>3666</v>
      </c>
      <c r="K798" s="158" t="s">
        <v>3667</v>
      </c>
      <c r="L798" s="158" t="s">
        <v>3668</v>
      </c>
      <c r="M798" s="93" t="s">
        <v>607</v>
      </c>
      <c r="N798" s="155" t="s">
        <v>45</v>
      </c>
      <c r="O798" s="93" t="s">
        <v>608</v>
      </c>
      <c r="P798" s="47" t="s">
        <v>3669</v>
      </c>
      <c r="Q798" s="43" t="s">
        <v>3391</v>
      </c>
      <c r="R798" s="158" t="s">
        <v>3670</v>
      </c>
      <c r="S798" s="93" t="s">
        <v>1034</v>
      </c>
      <c r="T798" s="77">
        <v>4</v>
      </c>
      <c r="U798" s="258">
        <f>+T798/T799</f>
        <v>1</v>
      </c>
      <c r="V798" s="165" t="s">
        <v>3671</v>
      </c>
      <c r="W798" s="167" t="s">
        <v>614</v>
      </c>
      <c r="X798" s="48" t="s">
        <v>3672</v>
      </c>
      <c r="Y798" s="165" t="s">
        <v>3512</v>
      </c>
    </row>
    <row r="799" spans="2:25" ht="63" customHeight="1" x14ac:dyDescent="0.2">
      <c r="B799" s="95"/>
      <c r="C799" s="95">
        <v>19</v>
      </c>
      <c r="D799" s="101" t="s">
        <v>3469</v>
      </c>
      <c r="E799" s="97" t="s">
        <v>4299</v>
      </c>
      <c r="F799" s="102" t="s">
        <v>3280</v>
      </c>
      <c r="G799" s="89"/>
      <c r="H799" s="119"/>
      <c r="I799" s="158" t="s">
        <v>3479</v>
      </c>
      <c r="J799" s="93" t="s">
        <v>3666</v>
      </c>
      <c r="K799" s="158" t="s">
        <v>3667</v>
      </c>
      <c r="L799" s="158" t="s">
        <v>3667</v>
      </c>
      <c r="M799" s="93"/>
      <c r="N799" s="155" t="s">
        <v>45</v>
      </c>
      <c r="O799" s="93"/>
      <c r="P799" s="47" t="s">
        <v>3673</v>
      </c>
      <c r="Q799" s="43" t="s">
        <v>3391</v>
      </c>
      <c r="R799" s="158"/>
      <c r="S799" s="93"/>
      <c r="T799" s="77">
        <v>4</v>
      </c>
      <c r="U799" s="258"/>
      <c r="V799" s="165"/>
      <c r="W799" s="167"/>
      <c r="X799" s="48" t="s">
        <v>3672</v>
      </c>
      <c r="Y799" s="165"/>
    </row>
    <row r="800" spans="2:25" ht="50.25" customHeight="1" x14ac:dyDescent="0.2">
      <c r="B800" s="94">
        <v>3</v>
      </c>
      <c r="C800" s="94">
        <v>19</v>
      </c>
      <c r="D800" s="100" t="s">
        <v>3469</v>
      </c>
      <c r="E800" s="96" t="s">
        <v>4299</v>
      </c>
      <c r="F800" s="102" t="s">
        <v>3280</v>
      </c>
      <c r="G800" s="87" t="s">
        <v>3674</v>
      </c>
      <c r="H800" s="158" t="s">
        <v>716</v>
      </c>
      <c r="I800" s="158" t="s">
        <v>3675</v>
      </c>
      <c r="J800" s="93" t="s">
        <v>3676</v>
      </c>
      <c r="K800" s="158" t="s">
        <v>3677</v>
      </c>
      <c r="L800" s="158" t="s">
        <v>3678</v>
      </c>
      <c r="M800" s="93" t="s">
        <v>607</v>
      </c>
      <c r="N800" s="155" t="s">
        <v>45</v>
      </c>
      <c r="O800" s="93" t="s">
        <v>964</v>
      </c>
      <c r="P800" s="47" t="s">
        <v>3679</v>
      </c>
      <c r="Q800" s="43" t="s">
        <v>341</v>
      </c>
      <c r="R800" s="158" t="s">
        <v>3680</v>
      </c>
      <c r="S800" s="93" t="s">
        <v>612</v>
      </c>
      <c r="T800" s="77">
        <v>33.5</v>
      </c>
      <c r="U800" s="266" t="s">
        <v>28</v>
      </c>
      <c r="V800" s="41" t="s">
        <v>3681</v>
      </c>
      <c r="W800" s="167" t="s">
        <v>614</v>
      </c>
      <c r="X800" s="48" t="s">
        <v>3682</v>
      </c>
      <c r="Y800" s="165" t="s">
        <v>3512</v>
      </c>
    </row>
    <row r="801" spans="2:25" ht="50.25" customHeight="1" x14ac:dyDescent="0.2">
      <c r="B801" s="95"/>
      <c r="C801" s="95">
        <v>19</v>
      </c>
      <c r="D801" s="101" t="s">
        <v>3469</v>
      </c>
      <c r="E801" s="97" t="s">
        <v>4299</v>
      </c>
      <c r="F801" s="102" t="s">
        <v>3280</v>
      </c>
      <c r="G801" s="89"/>
      <c r="H801" s="158"/>
      <c r="I801" s="158" t="s">
        <v>3479</v>
      </c>
      <c r="J801" s="93" t="s">
        <v>3683</v>
      </c>
      <c r="K801" s="158" t="s">
        <v>3684</v>
      </c>
      <c r="L801" s="158" t="s">
        <v>3684</v>
      </c>
      <c r="M801" s="93"/>
      <c r="N801" s="155" t="s">
        <v>45</v>
      </c>
      <c r="O801" s="93"/>
      <c r="P801" s="47" t="s">
        <v>3685</v>
      </c>
      <c r="Q801" s="43" t="s">
        <v>341</v>
      </c>
      <c r="R801" s="158"/>
      <c r="S801" s="93"/>
      <c r="T801" s="77" t="s">
        <v>28</v>
      </c>
      <c r="U801" s="266"/>
      <c r="V801" s="41" t="s">
        <v>3686</v>
      </c>
      <c r="W801" s="167"/>
      <c r="X801" s="48" t="s">
        <v>3682</v>
      </c>
      <c r="Y801" s="165"/>
    </row>
    <row r="802" spans="2:25" ht="57" customHeight="1" x14ac:dyDescent="0.2">
      <c r="B802" s="94">
        <v>3</v>
      </c>
      <c r="C802" s="94">
        <v>19</v>
      </c>
      <c r="D802" s="100" t="s">
        <v>3469</v>
      </c>
      <c r="E802" s="96" t="s">
        <v>4299</v>
      </c>
      <c r="F802" s="102" t="s">
        <v>3280</v>
      </c>
      <c r="G802" s="87" t="s">
        <v>3687</v>
      </c>
      <c r="H802" s="118" t="s">
        <v>3283</v>
      </c>
      <c r="I802" s="158" t="s">
        <v>3688</v>
      </c>
      <c r="J802" s="93" t="s">
        <v>3689</v>
      </c>
      <c r="K802" s="158" t="s">
        <v>3690</v>
      </c>
      <c r="L802" s="158" t="s">
        <v>3691</v>
      </c>
      <c r="M802" s="93" t="s">
        <v>607</v>
      </c>
      <c r="N802" s="155" t="s">
        <v>45</v>
      </c>
      <c r="O802" s="93" t="s">
        <v>608</v>
      </c>
      <c r="P802" s="47" t="s">
        <v>3692</v>
      </c>
      <c r="Q802" s="43" t="s">
        <v>3693</v>
      </c>
      <c r="R802" s="158" t="s">
        <v>3694</v>
      </c>
      <c r="S802" s="93" t="s">
        <v>612</v>
      </c>
      <c r="T802" s="77" t="s">
        <v>28</v>
      </c>
      <c r="U802" s="266" t="s">
        <v>28</v>
      </c>
      <c r="V802" s="165" t="s">
        <v>1024</v>
      </c>
      <c r="W802" s="167" t="s">
        <v>614</v>
      </c>
      <c r="X802" s="48" t="s">
        <v>3695</v>
      </c>
      <c r="Y802" s="165" t="s">
        <v>3536</v>
      </c>
    </row>
    <row r="803" spans="2:25" ht="57" customHeight="1" x14ac:dyDescent="0.2">
      <c r="B803" s="95"/>
      <c r="C803" s="95">
        <v>19</v>
      </c>
      <c r="D803" s="101" t="s">
        <v>3469</v>
      </c>
      <c r="E803" s="97" t="s">
        <v>4299</v>
      </c>
      <c r="F803" s="102" t="s">
        <v>3280</v>
      </c>
      <c r="G803" s="89"/>
      <c r="H803" s="119"/>
      <c r="I803" s="158" t="s">
        <v>3479</v>
      </c>
      <c r="J803" s="93" t="s">
        <v>3689</v>
      </c>
      <c r="K803" s="158" t="s">
        <v>3690</v>
      </c>
      <c r="L803" s="158" t="s">
        <v>3690</v>
      </c>
      <c r="M803" s="93"/>
      <c r="N803" s="155" t="s">
        <v>45</v>
      </c>
      <c r="O803" s="93"/>
      <c r="P803" s="47" t="s">
        <v>3696</v>
      </c>
      <c r="Q803" s="43" t="s">
        <v>3693</v>
      </c>
      <c r="R803" s="158"/>
      <c r="S803" s="93"/>
      <c r="T803" s="77" t="s">
        <v>28</v>
      </c>
      <c r="U803" s="266"/>
      <c r="V803" s="165"/>
      <c r="W803" s="167"/>
      <c r="X803" s="48" t="s">
        <v>3697</v>
      </c>
      <c r="Y803" s="165"/>
    </row>
    <row r="804" spans="2:25" ht="60" customHeight="1" x14ac:dyDescent="0.2">
      <c r="B804" s="94">
        <v>3</v>
      </c>
      <c r="C804" s="94">
        <v>19</v>
      </c>
      <c r="D804" s="100" t="s">
        <v>3469</v>
      </c>
      <c r="E804" s="96" t="s">
        <v>4299</v>
      </c>
      <c r="F804" s="102" t="s">
        <v>3280</v>
      </c>
      <c r="G804" s="87" t="s">
        <v>3698</v>
      </c>
      <c r="H804" s="118" t="s">
        <v>716</v>
      </c>
      <c r="I804" s="158" t="s">
        <v>3699</v>
      </c>
      <c r="J804" s="93" t="s">
        <v>3700</v>
      </c>
      <c r="K804" s="158" t="s">
        <v>3701</v>
      </c>
      <c r="L804" s="158" t="s">
        <v>3702</v>
      </c>
      <c r="M804" s="93" t="s">
        <v>607</v>
      </c>
      <c r="N804" s="155" t="s">
        <v>45</v>
      </c>
      <c r="O804" s="93" t="s">
        <v>608</v>
      </c>
      <c r="P804" s="47" t="s">
        <v>3703</v>
      </c>
      <c r="Q804" s="43" t="s">
        <v>610</v>
      </c>
      <c r="R804" s="158" t="s">
        <v>3704</v>
      </c>
      <c r="S804" s="93" t="s">
        <v>612</v>
      </c>
      <c r="T804" s="77" t="s">
        <v>28</v>
      </c>
      <c r="U804" s="258" t="s">
        <v>28</v>
      </c>
      <c r="V804" s="165" t="s">
        <v>1024</v>
      </c>
      <c r="W804" s="167" t="s">
        <v>614</v>
      </c>
      <c r="X804" s="48" t="s">
        <v>3705</v>
      </c>
      <c r="Y804" s="165" t="s">
        <v>3512</v>
      </c>
    </row>
    <row r="805" spans="2:25" ht="121.5" customHeight="1" x14ac:dyDescent="0.2">
      <c r="B805" s="95"/>
      <c r="C805" s="95">
        <v>19</v>
      </c>
      <c r="D805" s="101" t="s">
        <v>3469</v>
      </c>
      <c r="E805" s="97" t="s">
        <v>4299</v>
      </c>
      <c r="F805" s="102" t="s">
        <v>3280</v>
      </c>
      <c r="G805" s="89"/>
      <c r="H805" s="119"/>
      <c r="I805" s="158" t="s">
        <v>3479</v>
      </c>
      <c r="J805" s="93" t="s">
        <v>3700</v>
      </c>
      <c r="K805" s="158" t="s">
        <v>3701</v>
      </c>
      <c r="L805" s="158" t="s">
        <v>3701</v>
      </c>
      <c r="M805" s="93"/>
      <c r="N805" s="155" t="s">
        <v>45</v>
      </c>
      <c r="O805" s="93"/>
      <c r="P805" s="47" t="s">
        <v>3706</v>
      </c>
      <c r="Q805" s="43" t="s">
        <v>610</v>
      </c>
      <c r="R805" s="158"/>
      <c r="S805" s="93"/>
      <c r="T805" s="77" t="s">
        <v>28</v>
      </c>
      <c r="U805" s="258"/>
      <c r="V805" s="165"/>
      <c r="W805" s="167"/>
      <c r="X805" s="48" t="s">
        <v>3705</v>
      </c>
      <c r="Y805" s="165"/>
    </row>
    <row r="806" spans="2:25" ht="78.75" customHeight="1" x14ac:dyDescent="0.2">
      <c r="B806" s="94">
        <v>3</v>
      </c>
      <c r="C806" s="94">
        <v>20</v>
      </c>
      <c r="D806" s="100" t="s">
        <v>3707</v>
      </c>
      <c r="E806" s="96" t="s">
        <v>4299</v>
      </c>
      <c r="F806" s="102" t="s">
        <v>3114</v>
      </c>
      <c r="G806" s="87" t="s">
        <v>3708</v>
      </c>
      <c r="H806" s="118" t="s">
        <v>3283</v>
      </c>
      <c r="I806" s="158" t="s">
        <v>3709</v>
      </c>
      <c r="J806" s="93" t="s">
        <v>693</v>
      </c>
      <c r="K806" s="158" t="s">
        <v>3710</v>
      </c>
      <c r="L806" s="158" t="s">
        <v>3711</v>
      </c>
      <c r="M806" s="93" t="s">
        <v>607</v>
      </c>
      <c r="N806" s="93" t="s">
        <v>45</v>
      </c>
      <c r="O806" s="93" t="s">
        <v>608</v>
      </c>
      <c r="P806" s="47" t="s">
        <v>3712</v>
      </c>
      <c r="Q806" s="43" t="s">
        <v>697</v>
      </c>
      <c r="R806" s="158" t="s">
        <v>3713</v>
      </c>
      <c r="S806" s="93" t="s">
        <v>612</v>
      </c>
      <c r="T806" s="77">
        <v>2</v>
      </c>
      <c r="U806" s="258">
        <f>+T806/T807</f>
        <v>0.5</v>
      </c>
      <c r="V806" s="165" t="s">
        <v>1024</v>
      </c>
      <c r="W806" s="167" t="s">
        <v>614</v>
      </c>
      <c r="X806" s="48" t="s">
        <v>3714</v>
      </c>
      <c r="Y806" s="165" t="s">
        <v>3715</v>
      </c>
    </row>
    <row r="807" spans="2:25" ht="78.75" customHeight="1" x14ac:dyDescent="0.2">
      <c r="B807" s="95"/>
      <c r="C807" s="95">
        <v>20</v>
      </c>
      <c r="D807" s="101"/>
      <c r="E807" s="97" t="s">
        <v>4299</v>
      </c>
      <c r="F807" s="102"/>
      <c r="G807" s="89"/>
      <c r="H807" s="119"/>
      <c r="I807" s="158"/>
      <c r="J807" s="93" t="s">
        <v>693</v>
      </c>
      <c r="K807" s="158" t="s">
        <v>3710</v>
      </c>
      <c r="L807" s="158" t="s">
        <v>3710</v>
      </c>
      <c r="M807" s="93"/>
      <c r="N807" s="93"/>
      <c r="O807" s="93"/>
      <c r="P807" s="47" t="s">
        <v>3716</v>
      </c>
      <c r="Q807" s="43" t="s">
        <v>697</v>
      </c>
      <c r="R807" s="158"/>
      <c r="S807" s="93"/>
      <c r="T807" s="77">
        <v>4</v>
      </c>
      <c r="U807" s="258"/>
      <c r="V807" s="165"/>
      <c r="W807" s="167"/>
      <c r="X807" s="48" t="s">
        <v>3714</v>
      </c>
      <c r="Y807" s="165"/>
    </row>
    <row r="808" spans="2:25" ht="56.25" customHeight="1" x14ac:dyDescent="0.2">
      <c r="B808" s="94">
        <v>3</v>
      </c>
      <c r="C808" s="94">
        <v>20</v>
      </c>
      <c r="D808" s="100" t="s">
        <v>3707</v>
      </c>
      <c r="E808" s="96" t="s">
        <v>4299</v>
      </c>
      <c r="F808" s="102" t="s">
        <v>3114</v>
      </c>
      <c r="G808" s="87" t="s">
        <v>3718</v>
      </c>
      <c r="H808" s="118" t="s">
        <v>3283</v>
      </c>
      <c r="I808" s="158" t="s">
        <v>3717</v>
      </c>
      <c r="J808" s="93" t="s">
        <v>3719</v>
      </c>
      <c r="K808" s="158" t="s">
        <v>3720</v>
      </c>
      <c r="L808" s="158" t="s">
        <v>3721</v>
      </c>
      <c r="M808" s="93" t="s">
        <v>607</v>
      </c>
      <c r="N808" s="93" t="s">
        <v>45</v>
      </c>
      <c r="O808" s="93" t="s">
        <v>608</v>
      </c>
      <c r="P808" s="47" t="s">
        <v>3722</v>
      </c>
      <c r="Q808" s="43" t="s">
        <v>3310</v>
      </c>
      <c r="R808" s="158" t="s">
        <v>3723</v>
      </c>
      <c r="S808" s="93" t="s">
        <v>612</v>
      </c>
      <c r="T808" s="77">
        <v>0</v>
      </c>
      <c r="U808" s="258">
        <f>+T808/T809</f>
        <v>0</v>
      </c>
      <c r="V808" s="165" t="s">
        <v>1024</v>
      </c>
      <c r="W808" s="167" t="s">
        <v>614</v>
      </c>
      <c r="X808" s="48" t="s">
        <v>3724</v>
      </c>
      <c r="Y808" s="165" t="s">
        <v>3725</v>
      </c>
    </row>
    <row r="809" spans="2:25" ht="60" customHeight="1" x14ac:dyDescent="0.2">
      <c r="B809" s="95"/>
      <c r="C809" s="95">
        <v>20</v>
      </c>
      <c r="D809" s="101" t="s">
        <v>3726</v>
      </c>
      <c r="E809" s="97" t="s">
        <v>4299</v>
      </c>
      <c r="F809" s="102" t="s">
        <v>3114</v>
      </c>
      <c r="G809" s="89"/>
      <c r="H809" s="119"/>
      <c r="I809" s="158" t="s">
        <v>3726</v>
      </c>
      <c r="J809" s="93"/>
      <c r="K809" s="158" t="s">
        <v>3720</v>
      </c>
      <c r="L809" s="158" t="s">
        <v>3720</v>
      </c>
      <c r="M809" s="93"/>
      <c r="N809" s="93" t="s">
        <v>45</v>
      </c>
      <c r="O809" s="93"/>
      <c r="P809" s="47" t="s">
        <v>3727</v>
      </c>
      <c r="Q809" s="43" t="s">
        <v>3310</v>
      </c>
      <c r="R809" s="158"/>
      <c r="S809" s="93"/>
      <c r="T809" s="77">
        <v>1</v>
      </c>
      <c r="U809" s="258"/>
      <c r="V809" s="165"/>
      <c r="W809" s="167"/>
      <c r="X809" s="48" t="s">
        <v>3724</v>
      </c>
      <c r="Y809" s="165"/>
    </row>
    <row r="810" spans="2:25" ht="52.5" customHeight="1" x14ac:dyDescent="0.2">
      <c r="B810" s="93">
        <v>3</v>
      </c>
      <c r="C810" s="94">
        <v>20</v>
      </c>
      <c r="D810" s="93" t="s">
        <v>3707</v>
      </c>
      <c r="E810" s="96" t="s">
        <v>4299</v>
      </c>
      <c r="F810" s="102" t="s">
        <v>3114</v>
      </c>
      <c r="G810" s="93" t="s">
        <v>3728</v>
      </c>
      <c r="H810" s="118" t="s">
        <v>3283</v>
      </c>
      <c r="I810" s="158" t="s">
        <v>3729</v>
      </c>
      <c r="J810" s="93" t="s">
        <v>3730</v>
      </c>
      <c r="K810" s="158" t="s">
        <v>3731</v>
      </c>
      <c r="L810" s="158" t="s">
        <v>3732</v>
      </c>
      <c r="M810" s="93" t="s">
        <v>607</v>
      </c>
      <c r="N810" s="93" t="s">
        <v>45</v>
      </c>
      <c r="O810" s="93" t="s">
        <v>608</v>
      </c>
      <c r="P810" s="47" t="s">
        <v>3733</v>
      </c>
      <c r="Q810" s="43" t="s">
        <v>3734</v>
      </c>
      <c r="R810" s="158" t="s">
        <v>3735</v>
      </c>
      <c r="S810" s="93" t="s">
        <v>664</v>
      </c>
      <c r="T810" s="77">
        <v>100</v>
      </c>
      <c r="U810" s="258">
        <f>+T810/T811</f>
        <v>1</v>
      </c>
      <c r="V810" s="170">
        <v>1</v>
      </c>
      <c r="W810" s="167" t="s">
        <v>614</v>
      </c>
      <c r="X810" s="48" t="s">
        <v>3736</v>
      </c>
      <c r="Y810" s="165" t="s">
        <v>3737</v>
      </c>
    </row>
    <row r="811" spans="2:25" ht="52.5" customHeight="1" x14ac:dyDescent="0.2">
      <c r="B811" s="93"/>
      <c r="C811" s="95">
        <v>20</v>
      </c>
      <c r="D811" s="93" t="s">
        <v>3707</v>
      </c>
      <c r="E811" s="97" t="s">
        <v>4299</v>
      </c>
      <c r="F811" s="102" t="s">
        <v>3114</v>
      </c>
      <c r="G811" s="93"/>
      <c r="H811" s="119"/>
      <c r="I811" s="158" t="s">
        <v>3726</v>
      </c>
      <c r="J811" s="93" t="s">
        <v>3738</v>
      </c>
      <c r="K811" s="158" t="s">
        <v>3739</v>
      </c>
      <c r="L811" s="158" t="s">
        <v>3739</v>
      </c>
      <c r="M811" s="93"/>
      <c r="N811" s="93" t="s">
        <v>45</v>
      </c>
      <c r="O811" s="93"/>
      <c r="P811" s="47" t="s">
        <v>3740</v>
      </c>
      <c r="Q811" s="43" t="s">
        <v>3734</v>
      </c>
      <c r="R811" s="158"/>
      <c r="S811" s="93"/>
      <c r="T811" s="77">
        <v>100</v>
      </c>
      <c r="U811" s="258"/>
      <c r="V811" s="165"/>
      <c r="W811" s="167"/>
      <c r="X811" s="48" t="s">
        <v>3741</v>
      </c>
      <c r="Y811" s="165"/>
    </row>
    <row r="812" spans="2:25" ht="48" customHeight="1" x14ac:dyDescent="0.2">
      <c r="B812" s="93">
        <v>3</v>
      </c>
      <c r="C812" s="94">
        <v>20</v>
      </c>
      <c r="D812" s="93" t="s">
        <v>3707</v>
      </c>
      <c r="E812" s="96" t="s">
        <v>4299</v>
      </c>
      <c r="F812" s="102" t="s">
        <v>3114</v>
      </c>
      <c r="G812" s="93" t="s">
        <v>3742</v>
      </c>
      <c r="H812" s="118" t="s">
        <v>3283</v>
      </c>
      <c r="I812" s="158" t="s">
        <v>3743</v>
      </c>
      <c r="J812" s="93" t="s">
        <v>3744</v>
      </c>
      <c r="K812" s="158" t="s">
        <v>3745</v>
      </c>
      <c r="L812" s="158" t="s">
        <v>3746</v>
      </c>
      <c r="M812" s="93" t="s">
        <v>607</v>
      </c>
      <c r="N812" s="93" t="s">
        <v>45</v>
      </c>
      <c r="O812" s="93" t="s">
        <v>608</v>
      </c>
      <c r="P812" s="47" t="s">
        <v>3747</v>
      </c>
      <c r="Q812" s="43" t="s">
        <v>990</v>
      </c>
      <c r="R812" s="158" t="s">
        <v>3748</v>
      </c>
      <c r="S812" s="93" t="s">
        <v>612</v>
      </c>
      <c r="T812" s="77">
        <v>4</v>
      </c>
      <c r="U812" s="258">
        <f>+T812/T813</f>
        <v>0.33333333333333331</v>
      </c>
      <c r="V812" s="165" t="s">
        <v>3749</v>
      </c>
      <c r="W812" s="167" t="s">
        <v>614</v>
      </c>
      <c r="X812" s="48" t="s">
        <v>3750</v>
      </c>
      <c r="Y812" s="165" t="s">
        <v>3751</v>
      </c>
    </row>
    <row r="813" spans="2:25" ht="48" customHeight="1" x14ac:dyDescent="0.2">
      <c r="B813" s="93"/>
      <c r="C813" s="95">
        <v>20</v>
      </c>
      <c r="D813" s="93" t="s">
        <v>3707</v>
      </c>
      <c r="E813" s="97" t="s">
        <v>4299</v>
      </c>
      <c r="F813" s="102" t="s">
        <v>3114</v>
      </c>
      <c r="G813" s="93"/>
      <c r="H813" s="119"/>
      <c r="I813" s="158" t="s">
        <v>3726</v>
      </c>
      <c r="J813" s="93" t="s">
        <v>3752</v>
      </c>
      <c r="K813" s="158"/>
      <c r="L813" s="158" t="s">
        <v>3753</v>
      </c>
      <c r="M813" s="93"/>
      <c r="N813" s="93" t="s">
        <v>45</v>
      </c>
      <c r="O813" s="93"/>
      <c r="P813" s="47" t="s">
        <v>3754</v>
      </c>
      <c r="Q813" s="43" t="s">
        <v>990</v>
      </c>
      <c r="R813" s="158"/>
      <c r="S813" s="93"/>
      <c r="T813" s="77">
        <v>12</v>
      </c>
      <c r="U813" s="258"/>
      <c r="V813" s="165"/>
      <c r="W813" s="167"/>
      <c r="X813" s="48" t="s">
        <v>3750</v>
      </c>
      <c r="Y813" s="165"/>
    </row>
    <row r="814" spans="2:25" ht="57" customHeight="1" x14ac:dyDescent="0.2">
      <c r="B814" s="93">
        <v>3</v>
      </c>
      <c r="C814" s="94">
        <v>20</v>
      </c>
      <c r="D814" s="93" t="s">
        <v>3707</v>
      </c>
      <c r="E814" s="96" t="s">
        <v>4299</v>
      </c>
      <c r="F814" s="102" t="s">
        <v>3114</v>
      </c>
      <c r="G814" s="93" t="s">
        <v>3755</v>
      </c>
      <c r="H814" s="118" t="s">
        <v>3283</v>
      </c>
      <c r="I814" s="158" t="s">
        <v>3756</v>
      </c>
      <c r="J814" s="93" t="s">
        <v>3757</v>
      </c>
      <c r="K814" s="158" t="s">
        <v>3758</v>
      </c>
      <c r="L814" s="158" t="s">
        <v>3759</v>
      </c>
      <c r="M814" s="93" t="s">
        <v>607</v>
      </c>
      <c r="N814" s="93" t="s">
        <v>45</v>
      </c>
      <c r="O814" s="93" t="s">
        <v>608</v>
      </c>
      <c r="P814" s="47" t="s">
        <v>3760</v>
      </c>
      <c r="Q814" s="43" t="s">
        <v>339</v>
      </c>
      <c r="R814" s="158" t="s">
        <v>3761</v>
      </c>
      <c r="S814" s="93" t="s">
        <v>664</v>
      </c>
      <c r="T814" s="77">
        <v>48</v>
      </c>
      <c r="U814" s="258">
        <f>+T814/T815</f>
        <v>1</v>
      </c>
      <c r="V814" s="170">
        <v>0.7</v>
      </c>
      <c r="W814" s="167" t="s">
        <v>614</v>
      </c>
      <c r="X814" s="165" t="s">
        <v>3762</v>
      </c>
      <c r="Y814" s="165" t="s">
        <v>3763</v>
      </c>
    </row>
    <row r="815" spans="2:25" ht="60.75" customHeight="1" x14ac:dyDescent="0.2">
      <c r="B815" s="93"/>
      <c r="C815" s="95">
        <v>20</v>
      </c>
      <c r="D815" s="93" t="s">
        <v>3707</v>
      </c>
      <c r="E815" s="97" t="s">
        <v>4299</v>
      </c>
      <c r="F815" s="102" t="s">
        <v>3114</v>
      </c>
      <c r="G815" s="93"/>
      <c r="H815" s="119"/>
      <c r="I815" s="158" t="s">
        <v>3726</v>
      </c>
      <c r="J815" s="93" t="s">
        <v>3764</v>
      </c>
      <c r="K815" s="158" t="s">
        <v>3758</v>
      </c>
      <c r="L815" s="158" t="s">
        <v>3758</v>
      </c>
      <c r="M815" s="93"/>
      <c r="N815" s="93" t="s">
        <v>45</v>
      </c>
      <c r="O815" s="93"/>
      <c r="P815" s="47" t="s">
        <v>3765</v>
      </c>
      <c r="Q815" s="43" t="s">
        <v>339</v>
      </c>
      <c r="R815" s="158"/>
      <c r="S815" s="93"/>
      <c r="T815" s="77">
        <v>48</v>
      </c>
      <c r="U815" s="258"/>
      <c r="V815" s="165"/>
      <c r="W815" s="167"/>
      <c r="X815" s="165"/>
      <c r="Y815" s="165"/>
    </row>
    <row r="816" spans="2:25" ht="57" customHeight="1" x14ac:dyDescent="0.2">
      <c r="B816" s="93">
        <v>3</v>
      </c>
      <c r="C816" s="94">
        <v>20</v>
      </c>
      <c r="D816" s="93" t="s">
        <v>3707</v>
      </c>
      <c r="E816" s="96" t="s">
        <v>4299</v>
      </c>
      <c r="F816" s="102" t="s">
        <v>3114</v>
      </c>
      <c r="G816" s="93" t="s">
        <v>3766</v>
      </c>
      <c r="H816" s="118" t="s">
        <v>3283</v>
      </c>
      <c r="I816" s="158" t="s">
        <v>3767</v>
      </c>
      <c r="J816" s="93" t="s">
        <v>3768</v>
      </c>
      <c r="K816" s="158" t="s">
        <v>3769</v>
      </c>
      <c r="L816" s="158" t="s">
        <v>3770</v>
      </c>
      <c r="M816" s="93" t="s">
        <v>607</v>
      </c>
      <c r="N816" s="93" t="s">
        <v>45</v>
      </c>
      <c r="O816" s="93" t="s">
        <v>608</v>
      </c>
      <c r="P816" s="47" t="s">
        <v>3771</v>
      </c>
      <c r="Q816" s="43" t="s">
        <v>3391</v>
      </c>
      <c r="R816" s="158" t="s">
        <v>3772</v>
      </c>
      <c r="S816" s="93" t="s">
        <v>612</v>
      </c>
      <c r="T816" s="77">
        <v>0</v>
      </c>
      <c r="U816" s="266">
        <v>0</v>
      </c>
      <c r="V816" s="165" t="s">
        <v>1024</v>
      </c>
      <c r="W816" s="167" t="s">
        <v>614</v>
      </c>
      <c r="X816" s="165" t="s">
        <v>3773</v>
      </c>
      <c r="Y816" s="165" t="s">
        <v>3774</v>
      </c>
    </row>
    <row r="817" spans="2:25" ht="45" customHeight="1" x14ac:dyDescent="0.2">
      <c r="B817" s="93"/>
      <c r="C817" s="95">
        <v>20</v>
      </c>
      <c r="D817" s="93" t="s">
        <v>3707</v>
      </c>
      <c r="E817" s="97" t="s">
        <v>4299</v>
      </c>
      <c r="F817" s="102" t="s">
        <v>3114</v>
      </c>
      <c r="G817" s="93"/>
      <c r="H817" s="119"/>
      <c r="I817" s="158" t="s">
        <v>3726</v>
      </c>
      <c r="J817" s="93" t="s">
        <v>3775</v>
      </c>
      <c r="K817" s="158" t="s">
        <v>3776</v>
      </c>
      <c r="L817" s="158" t="s">
        <v>3776</v>
      </c>
      <c r="M817" s="93"/>
      <c r="N817" s="93" t="s">
        <v>45</v>
      </c>
      <c r="O817" s="93"/>
      <c r="P817" s="47" t="s">
        <v>3777</v>
      </c>
      <c r="Q817" s="43" t="s">
        <v>3391</v>
      </c>
      <c r="R817" s="158"/>
      <c r="S817" s="93"/>
      <c r="T817" s="77">
        <v>0</v>
      </c>
      <c r="U817" s="266"/>
      <c r="V817" s="165"/>
      <c r="W817" s="167"/>
      <c r="X817" s="165"/>
      <c r="Y817" s="165"/>
    </row>
    <row r="818" spans="2:25" ht="63" customHeight="1" x14ac:dyDescent="0.2">
      <c r="B818" s="93">
        <v>3</v>
      </c>
      <c r="C818" s="94">
        <v>20</v>
      </c>
      <c r="D818" s="93" t="s">
        <v>3707</v>
      </c>
      <c r="E818" s="96" t="s">
        <v>4299</v>
      </c>
      <c r="F818" s="102" t="s">
        <v>3114</v>
      </c>
      <c r="G818" s="93" t="s">
        <v>3778</v>
      </c>
      <c r="H818" s="118" t="s">
        <v>3283</v>
      </c>
      <c r="I818" s="158" t="s">
        <v>3779</v>
      </c>
      <c r="J818" s="93" t="s">
        <v>3780</v>
      </c>
      <c r="K818" s="158" t="s">
        <v>3781</v>
      </c>
      <c r="L818" s="158" t="s">
        <v>3782</v>
      </c>
      <c r="M818" s="93" t="s">
        <v>607</v>
      </c>
      <c r="N818" s="93" t="s">
        <v>45</v>
      </c>
      <c r="O818" s="93" t="s">
        <v>608</v>
      </c>
      <c r="P818" s="47" t="s">
        <v>3783</v>
      </c>
      <c r="Q818" s="43" t="s">
        <v>990</v>
      </c>
      <c r="R818" s="158" t="s">
        <v>3784</v>
      </c>
      <c r="S818" s="93" t="s">
        <v>612</v>
      </c>
      <c r="T818" s="77">
        <v>1</v>
      </c>
      <c r="U818" s="258">
        <f>+T818/T819</f>
        <v>0.33333333333333331</v>
      </c>
      <c r="V818" s="165" t="s">
        <v>1024</v>
      </c>
      <c r="W818" s="167" t="s">
        <v>614</v>
      </c>
      <c r="X818" s="165" t="s">
        <v>3785</v>
      </c>
      <c r="Y818" s="165" t="s">
        <v>3786</v>
      </c>
    </row>
    <row r="819" spans="2:25" ht="63" customHeight="1" x14ac:dyDescent="0.2">
      <c r="B819" s="93"/>
      <c r="C819" s="95">
        <v>20</v>
      </c>
      <c r="D819" s="93" t="s">
        <v>3707</v>
      </c>
      <c r="E819" s="97" t="s">
        <v>4299</v>
      </c>
      <c r="F819" s="102" t="s">
        <v>3114</v>
      </c>
      <c r="G819" s="93"/>
      <c r="H819" s="119"/>
      <c r="I819" s="158" t="s">
        <v>3726</v>
      </c>
      <c r="J819" s="93" t="s">
        <v>986</v>
      </c>
      <c r="K819" s="158" t="s">
        <v>3787</v>
      </c>
      <c r="L819" s="158" t="s">
        <v>3787</v>
      </c>
      <c r="M819" s="93"/>
      <c r="N819" s="93" t="s">
        <v>45</v>
      </c>
      <c r="O819" s="93"/>
      <c r="P819" s="47" t="s">
        <v>3788</v>
      </c>
      <c r="Q819" s="43" t="s">
        <v>990</v>
      </c>
      <c r="R819" s="158"/>
      <c r="S819" s="93"/>
      <c r="T819" s="77">
        <v>3</v>
      </c>
      <c r="U819" s="258"/>
      <c r="V819" s="165"/>
      <c r="W819" s="167"/>
      <c r="X819" s="165"/>
      <c r="Y819" s="165"/>
    </row>
    <row r="820" spans="2:25" ht="54.75" customHeight="1" x14ac:dyDescent="0.2">
      <c r="B820" s="93">
        <v>3</v>
      </c>
      <c r="C820" s="94">
        <v>20</v>
      </c>
      <c r="D820" s="93" t="s">
        <v>3707</v>
      </c>
      <c r="E820" s="96" t="s">
        <v>4299</v>
      </c>
      <c r="F820" s="102" t="s">
        <v>3114</v>
      </c>
      <c r="G820" s="93" t="s">
        <v>3789</v>
      </c>
      <c r="H820" s="118" t="s">
        <v>3283</v>
      </c>
      <c r="I820" s="158" t="s">
        <v>3790</v>
      </c>
      <c r="J820" s="93" t="s">
        <v>3791</v>
      </c>
      <c r="K820" s="158" t="s">
        <v>3792</v>
      </c>
      <c r="L820" s="158" t="s">
        <v>3793</v>
      </c>
      <c r="M820" s="93" t="s">
        <v>607</v>
      </c>
      <c r="N820" s="93" t="s">
        <v>45</v>
      </c>
      <c r="O820" s="93" t="s">
        <v>964</v>
      </c>
      <c r="P820" s="47" t="s">
        <v>3794</v>
      </c>
      <c r="Q820" s="43" t="s">
        <v>3795</v>
      </c>
      <c r="R820" s="158" t="s">
        <v>3796</v>
      </c>
      <c r="S820" s="93" t="s">
        <v>664</v>
      </c>
      <c r="T820" s="77">
        <v>4</v>
      </c>
      <c r="U820" s="258">
        <f>+T820/T821</f>
        <v>0.33333333333333331</v>
      </c>
      <c r="V820" s="165" t="s">
        <v>1024</v>
      </c>
      <c r="W820" s="167" t="s">
        <v>637</v>
      </c>
      <c r="X820" s="165" t="s">
        <v>3797</v>
      </c>
      <c r="Y820" s="165" t="s">
        <v>3798</v>
      </c>
    </row>
    <row r="821" spans="2:25" ht="49.5" customHeight="1" x14ac:dyDescent="0.2">
      <c r="B821" s="93"/>
      <c r="C821" s="95">
        <v>20</v>
      </c>
      <c r="D821" s="93" t="s">
        <v>3707</v>
      </c>
      <c r="E821" s="97" t="s">
        <v>4299</v>
      </c>
      <c r="F821" s="102" t="s">
        <v>3114</v>
      </c>
      <c r="G821" s="93"/>
      <c r="H821" s="119"/>
      <c r="I821" s="158" t="s">
        <v>3726</v>
      </c>
      <c r="J821" s="93" t="s">
        <v>3799</v>
      </c>
      <c r="K821" s="158" t="s">
        <v>3800</v>
      </c>
      <c r="L821" s="158" t="s">
        <v>3801</v>
      </c>
      <c r="M821" s="93"/>
      <c r="N821" s="93" t="s">
        <v>45</v>
      </c>
      <c r="O821" s="93"/>
      <c r="P821" s="47" t="s">
        <v>3802</v>
      </c>
      <c r="Q821" s="43" t="s">
        <v>3795</v>
      </c>
      <c r="R821" s="158"/>
      <c r="S821" s="93"/>
      <c r="T821" s="77">
        <v>12</v>
      </c>
      <c r="U821" s="258"/>
      <c r="V821" s="165"/>
      <c r="W821" s="167"/>
      <c r="X821" s="165"/>
      <c r="Y821" s="165"/>
    </row>
    <row r="822" spans="2:25" ht="78.75" customHeight="1" x14ac:dyDescent="0.2">
      <c r="B822" s="93">
        <v>3</v>
      </c>
      <c r="C822" s="94">
        <v>20</v>
      </c>
      <c r="D822" s="93" t="s">
        <v>3707</v>
      </c>
      <c r="E822" s="96" t="s">
        <v>4299</v>
      </c>
      <c r="F822" s="102" t="s">
        <v>3114</v>
      </c>
      <c r="G822" s="93" t="s">
        <v>3803</v>
      </c>
      <c r="H822" s="118" t="s">
        <v>3283</v>
      </c>
      <c r="I822" s="158" t="s">
        <v>3804</v>
      </c>
      <c r="J822" s="93" t="s">
        <v>3764</v>
      </c>
      <c r="K822" s="158" t="s">
        <v>3805</v>
      </c>
      <c r="L822" s="158" t="s">
        <v>3806</v>
      </c>
      <c r="M822" s="93" t="s">
        <v>607</v>
      </c>
      <c r="N822" s="93" t="s">
        <v>45</v>
      </c>
      <c r="O822" s="93" t="s">
        <v>608</v>
      </c>
      <c r="P822" s="47" t="s">
        <v>3807</v>
      </c>
      <c r="Q822" s="43" t="s">
        <v>3808</v>
      </c>
      <c r="R822" s="158" t="s">
        <v>3809</v>
      </c>
      <c r="S822" s="93" t="s">
        <v>664</v>
      </c>
      <c r="T822" s="77">
        <v>4</v>
      </c>
      <c r="U822" s="258">
        <f>+T822/T823</f>
        <v>0.33333333333333331</v>
      </c>
      <c r="V822" s="165" t="s">
        <v>3810</v>
      </c>
      <c r="W822" s="167" t="s">
        <v>637</v>
      </c>
      <c r="X822" s="165" t="s">
        <v>3811</v>
      </c>
      <c r="Y822" s="165" t="s">
        <v>3812</v>
      </c>
    </row>
    <row r="823" spans="2:25" ht="78.75" customHeight="1" x14ac:dyDescent="0.2">
      <c r="B823" s="93"/>
      <c r="C823" s="95">
        <v>20</v>
      </c>
      <c r="D823" s="93" t="s">
        <v>3707</v>
      </c>
      <c r="E823" s="97" t="s">
        <v>4299</v>
      </c>
      <c r="F823" s="102" t="s">
        <v>3114</v>
      </c>
      <c r="G823" s="93"/>
      <c r="H823" s="119"/>
      <c r="I823" s="158" t="s">
        <v>3726</v>
      </c>
      <c r="J823" s="93" t="s">
        <v>758</v>
      </c>
      <c r="K823" s="158" t="s">
        <v>3813</v>
      </c>
      <c r="L823" s="158" t="s">
        <v>3813</v>
      </c>
      <c r="M823" s="93"/>
      <c r="N823" s="93" t="s">
        <v>45</v>
      </c>
      <c r="O823" s="93"/>
      <c r="P823" s="47" t="s">
        <v>3814</v>
      </c>
      <c r="Q823" s="43" t="s">
        <v>3808</v>
      </c>
      <c r="R823" s="158"/>
      <c r="S823" s="93"/>
      <c r="T823" s="77">
        <v>12</v>
      </c>
      <c r="U823" s="258"/>
      <c r="V823" s="165"/>
      <c r="W823" s="167"/>
      <c r="X823" s="165"/>
      <c r="Y823" s="165"/>
    </row>
    <row r="824" spans="2:25" ht="47.25" customHeight="1" x14ac:dyDescent="0.2">
      <c r="B824" s="93">
        <v>3</v>
      </c>
      <c r="C824" s="94">
        <v>20</v>
      </c>
      <c r="D824" s="93" t="s">
        <v>3707</v>
      </c>
      <c r="E824" s="96" t="s">
        <v>4299</v>
      </c>
      <c r="F824" s="102" t="s">
        <v>3114</v>
      </c>
      <c r="G824" s="93" t="s">
        <v>3815</v>
      </c>
      <c r="H824" s="118" t="s">
        <v>3283</v>
      </c>
      <c r="I824" s="158" t="s">
        <v>3816</v>
      </c>
      <c r="J824" s="93" t="s">
        <v>3817</v>
      </c>
      <c r="K824" s="158" t="s">
        <v>3800</v>
      </c>
      <c r="L824" s="158" t="s">
        <v>3818</v>
      </c>
      <c r="M824" s="93" t="s">
        <v>607</v>
      </c>
      <c r="N824" s="93" t="s">
        <v>45</v>
      </c>
      <c r="O824" s="93" t="s">
        <v>608</v>
      </c>
      <c r="P824" s="47" t="s">
        <v>3819</v>
      </c>
      <c r="Q824" s="43" t="s">
        <v>3693</v>
      </c>
      <c r="R824" s="158" t="s">
        <v>3820</v>
      </c>
      <c r="S824" s="93" t="s">
        <v>664</v>
      </c>
      <c r="T824" s="77">
        <v>9</v>
      </c>
      <c r="U824" s="258">
        <f>+T824/T825</f>
        <v>0.6428571428571429</v>
      </c>
      <c r="V824" s="165" t="s">
        <v>3821</v>
      </c>
      <c r="W824" s="167" t="s">
        <v>637</v>
      </c>
      <c r="X824" s="165" t="s">
        <v>3822</v>
      </c>
      <c r="Y824" s="165" t="s">
        <v>3823</v>
      </c>
    </row>
    <row r="825" spans="2:25" ht="48.75" customHeight="1" x14ac:dyDescent="0.2">
      <c r="B825" s="93"/>
      <c r="C825" s="95">
        <v>20</v>
      </c>
      <c r="D825" s="93" t="s">
        <v>3707</v>
      </c>
      <c r="E825" s="97" t="s">
        <v>4299</v>
      </c>
      <c r="F825" s="102" t="s">
        <v>3114</v>
      </c>
      <c r="G825" s="93"/>
      <c r="H825" s="119"/>
      <c r="I825" s="158" t="s">
        <v>3726</v>
      </c>
      <c r="J825" s="93" t="s">
        <v>3817</v>
      </c>
      <c r="K825" s="158" t="s">
        <v>3800</v>
      </c>
      <c r="L825" s="158" t="s">
        <v>3800</v>
      </c>
      <c r="M825" s="93"/>
      <c r="N825" s="93" t="s">
        <v>45</v>
      </c>
      <c r="O825" s="93"/>
      <c r="P825" s="47" t="s">
        <v>3824</v>
      </c>
      <c r="Q825" s="43" t="s">
        <v>3693</v>
      </c>
      <c r="R825" s="158"/>
      <c r="S825" s="93"/>
      <c r="T825" s="77">
        <v>14</v>
      </c>
      <c r="U825" s="258"/>
      <c r="V825" s="165"/>
      <c r="W825" s="167"/>
      <c r="X825" s="165"/>
      <c r="Y825" s="165"/>
    </row>
    <row r="826" spans="2:25" ht="50.25" customHeight="1" x14ac:dyDescent="0.2">
      <c r="B826" s="93">
        <v>3</v>
      </c>
      <c r="C826" s="94">
        <v>20</v>
      </c>
      <c r="D826" s="93" t="s">
        <v>3707</v>
      </c>
      <c r="E826" s="96" t="s">
        <v>4299</v>
      </c>
      <c r="F826" s="102" t="s">
        <v>3114</v>
      </c>
      <c r="G826" s="93" t="s">
        <v>3825</v>
      </c>
      <c r="H826" s="118" t="s">
        <v>3283</v>
      </c>
      <c r="I826" s="158" t="s">
        <v>3826</v>
      </c>
      <c r="J826" s="93" t="s">
        <v>2347</v>
      </c>
      <c r="K826" s="158" t="s">
        <v>3827</v>
      </c>
      <c r="L826" s="158" t="s">
        <v>3828</v>
      </c>
      <c r="M826" s="93" t="s">
        <v>607</v>
      </c>
      <c r="N826" s="93" t="s">
        <v>45</v>
      </c>
      <c r="O826" s="93" t="s">
        <v>608</v>
      </c>
      <c r="P826" s="47" t="s">
        <v>3829</v>
      </c>
      <c r="Q826" s="43" t="s">
        <v>3830</v>
      </c>
      <c r="R826" s="158" t="s">
        <v>3831</v>
      </c>
      <c r="S826" s="93" t="s">
        <v>612</v>
      </c>
      <c r="T826" s="77">
        <v>1</v>
      </c>
      <c r="U826" s="258">
        <f>+T826/T827</f>
        <v>0.33333333333333331</v>
      </c>
      <c r="V826" s="165" t="s">
        <v>1024</v>
      </c>
      <c r="W826" s="167" t="s">
        <v>614</v>
      </c>
      <c r="X826" s="165" t="s">
        <v>3832</v>
      </c>
      <c r="Y826" s="165" t="s">
        <v>3833</v>
      </c>
    </row>
    <row r="827" spans="2:25" ht="50.25" customHeight="1" x14ac:dyDescent="0.2">
      <c r="B827" s="93"/>
      <c r="C827" s="95">
        <v>20</v>
      </c>
      <c r="D827" s="93" t="s">
        <v>3707</v>
      </c>
      <c r="E827" s="97" t="s">
        <v>4299</v>
      </c>
      <c r="F827" s="102" t="s">
        <v>3114</v>
      </c>
      <c r="G827" s="93"/>
      <c r="H827" s="119"/>
      <c r="I827" s="158" t="s">
        <v>3726</v>
      </c>
      <c r="J827" s="93" t="s">
        <v>986</v>
      </c>
      <c r="K827" s="158" t="s">
        <v>3827</v>
      </c>
      <c r="L827" s="158" t="s">
        <v>3827</v>
      </c>
      <c r="M827" s="93"/>
      <c r="N827" s="93" t="s">
        <v>45</v>
      </c>
      <c r="O827" s="93"/>
      <c r="P827" s="47" t="s">
        <v>3834</v>
      </c>
      <c r="Q827" s="43" t="s">
        <v>3830</v>
      </c>
      <c r="R827" s="158"/>
      <c r="S827" s="93"/>
      <c r="T827" s="77">
        <v>3</v>
      </c>
      <c r="U827" s="258"/>
      <c r="V827" s="165"/>
      <c r="W827" s="167"/>
      <c r="X827" s="165"/>
      <c r="Y827" s="165"/>
    </row>
    <row r="828" spans="2:25" ht="78.75" customHeight="1" x14ac:dyDescent="0.2">
      <c r="B828" s="93">
        <v>3</v>
      </c>
      <c r="C828" s="94">
        <v>20</v>
      </c>
      <c r="D828" s="93" t="s">
        <v>3707</v>
      </c>
      <c r="E828" s="96" t="s">
        <v>4299</v>
      </c>
      <c r="F828" s="102" t="s">
        <v>3114</v>
      </c>
      <c r="G828" s="93" t="s">
        <v>3835</v>
      </c>
      <c r="H828" s="118" t="s">
        <v>3283</v>
      </c>
      <c r="I828" s="158" t="s">
        <v>3836</v>
      </c>
      <c r="J828" s="93" t="s">
        <v>3837</v>
      </c>
      <c r="K828" s="158" t="s">
        <v>3838</v>
      </c>
      <c r="L828" s="158" t="s">
        <v>3839</v>
      </c>
      <c r="M828" s="93" t="s">
        <v>607</v>
      </c>
      <c r="N828" s="93" t="s">
        <v>45</v>
      </c>
      <c r="O828" s="93" t="s">
        <v>608</v>
      </c>
      <c r="P828" s="47" t="s">
        <v>3840</v>
      </c>
      <c r="Q828" s="43" t="s">
        <v>610</v>
      </c>
      <c r="R828" s="158" t="s">
        <v>3841</v>
      </c>
      <c r="S828" s="93" t="s">
        <v>612</v>
      </c>
      <c r="T828" s="77">
        <v>0</v>
      </c>
      <c r="U828" s="258">
        <v>0</v>
      </c>
      <c r="V828" s="165" t="s">
        <v>1024</v>
      </c>
      <c r="W828" s="167" t="s">
        <v>614</v>
      </c>
      <c r="X828" s="165" t="s">
        <v>3842</v>
      </c>
      <c r="Y828" s="165" t="s">
        <v>3843</v>
      </c>
    </row>
    <row r="829" spans="2:25" ht="78.75" customHeight="1" x14ac:dyDescent="0.2">
      <c r="B829" s="93"/>
      <c r="C829" s="95">
        <v>20</v>
      </c>
      <c r="D829" s="93" t="s">
        <v>3707</v>
      </c>
      <c r="E829" s="97" t="s">
        <v>4299</v>
      </c>
      <c r="F829" s="102" t="s">
        <v>3114</v>
      </c>
      <c r="G829" s="93"/>
      <c r="H829" s="119"/>
      <c r="I829" s="158" t="s">
        <v>3726</v>
      </c>
      <c r="J829" s="93" t="s">
        <v>3837</v>
      </c>
      <c r="K829" s="158" t="s">
        <v>3838</v>
      </c>
      <c r="L829" s="158" t="s">
        <v>3838</v>
      </c>
      <c r="M829" s="93"/>
      <c r="N829" s="93" t="s">
        <v>45</v>
      </c>
      <c r="O829" s="93"/>
      <c r="P829" s="47" t="s">
        <v>3844</v>
      </c>
      <c r="Q829" s="43" t="s">
        <v>610</v>
      </c>
      <c r="R829" s="158"/>
      <c r="S829" s="93"/>
      <c r="T829" s="77">
        <v>0</v>
      </c>
      <c r="U829" s="258"/>
      <c r="V829" s="165"/>
      <c r="W829" s="167"/>
      <c r="X829" s="165"/>
      <c r="Y829" s="165"/>
    </row>
    <row r="830" spans="2:25" ht="43.5" customHeight="1" x14ac:dyDescent="0.2">
      <c r="B830" s="93">
        <v>3</v>
      </c>
      <c r="C830" s="94">
        <v>20</v>
      </c>
      <c r="D830" s="93" t="s">
        <v>3707</v>
      </c>
      <c r="E830" s="96" t="s">
        <v>4299</v>
      </c>
      <c r="F830" s="102" t="s">
        <v>3114</v>
      </c>
      <c r="G830" s="93" t="s">
        <v>3845</v>
      </c>
      <c r="H830" s="118" t="s">
        <v>3283</v>
      </c>
      <c r="I830" s="158" t="s">
        <v>3846</v>
      </c>
      <c r="J830" s="93" t="s">
        <v>3847</v>
      </c>
      <c r="K830" s="158" t="s">
        <v>3848</v>
      </c>
      <c r="L830" s="158" t="s">
        <v>3849</v>
      </c>
      <c r="M830" s="93" t="s">
        <v>607</v>
      </c>
      <c r="N830" s="93" t="s">
        <v>45</v>
      </c>
      <c r="O830" s="93" t="s">
        <v>608</v>
      </c>
      <c r="P830" s="47" t="s">
        <v>3850</v>
      </c>
      <c r="Q830" s="43" t="s">
        <v>3795</v>
      </c>
      <c r="R830" s="158" t="s">
        <v>3851</v>
      </c>
      <c r="S830" s="93" t="s">
        <v>664</v>
      </c>
      <c r="T830" s="77">
        <v>0</v>
      </c>
      <c r="U830" s="258">
        <v>0</v>
      </c>
      <c r="V830" s="165" t="s">
        <v>3852</v>
      </c>
      <c r="W830" s="167" t="s">
        <v>614</v>
      </c>
      <c r="X830" s="165" t="s">
        <v>3853</v>
      </c>
      <c r="Y830" s="165" t="s">
        <v>3854</v>
      </c>
    </row>
    <row r="831" spans="2:25" ht="43.5" customHeight="1" x14ac:dyDescent="0.2">
      <c r="B831" s="93"/>
      <c r="C831" s="95">
        <v>20</v>
      </c>
      <c r="D831" s="93" t="s">
        <v>3707</v>
      </c>
      <c r="E831" s="97" t="s">
        <v>4299</v>
      </c>
      <c r="F831" s="102" t="s">
        <v>3114</v>
      </c>
      <c r="G831" s="93"/>
      <c r="H831" s="119"/>
      <c r="I831" s="158" t="s">
        <v>3726</v>
      </c>
      <c r="J831" s="93" t="s">
        <v>3847</v>
      </c>
      <c r="K831" s="158" t="s">
        <v>3848</v>
      </c>
      <c r="L831" s="158" t="s">
        <v>3848</v>
      </c>
      <c r="M831" s="93"/>
      <c r="N831" s="93" t="s">
        <v>45</v>
      </c>
      <c r="O831" s="93"/>
      <c r="P831" s="47" t="s">
        <v>3855</v>
      </c>
      <c r="Q831" s="43" t="s">
        <v>3795</v>
      </c>
      <c r="R831" s="158"/>
      <c r="S831" s="93"/>
      <c r="T831" s="77">
        <v>0</v>
      </c>
      <c r="U831" s="258"/>
      <c r="V831" s="165"/>
      <c r="W831" s="167"/>
      <c r="X831" s="165"/>
      <c r="Y831" s="165"/>
    </row>
    <row r="832" spans="2:25" ht="50.25" customHeight="1" x14ac:dyDescent="0.2">
      <c r="B832" s="93">
        <v>3</v>
      </c>
      <c r="C832" s="94">
        <v>20</v>
      </c>
      <c r="D832" s="93" t="s">
        <v>3707</v>
      </c>
      <c r="E832" s="96" t="s">
        <v>4299</v>
      </c>
      <c r="F832" s="102" t="s">
        <v>3114</v>
      </c>
      <c r="G832" s="93" t="s">
        <v>3856</v>
      </c>
      <c r="H832" s="118" t="s">
        <v>3283</v>
      </c>
      <c r="I832" s="158" t="s">
        <v>3857</v>
      </c>
      <c r="J832" s="93" t="s">
        <v>3858</v>
      </c>
      <c r="K832" s="158" t="s">
        <v>3859</v>
      </c>
      <c r="L832" s="158" t="s">
        <v>3860</v>
      </c>
      <c r="M832" s="93" t="s">
        <v>607</v>
      </c>
      <c r="N832" s="93" t="s">
        <v>3861</v>
      </c>
      <c r="O832" s="93" t="s">
        <v>608</v>
      </c>
      <c r="P832" s="47" t="s">
        <v>3862</v>
      </c>
      <c r="Q832" s="43" t="s">
        <v>3863</v>
      </c>
      <c r="R832" s="158" t="s">
        <v>3864</v>
      </c>
      <c r="S832" s="93" t="s">
        <v>664</v>
      </c>
      <c r="T832" s="77">
        <v>275</v>
      </c>
      <c r="U832" s="258">
        <f>+T832/T833</f>
        <v>1</v>
      </c>
      <c r="V832" s="165" t="s">
        <v>3865</v>
      </c>
      <c r="W832" s="167" t="s">
        <v>614</v>
      </c>
      <c r="X832" s="165" t="s">
        <v>3866</v>
      </c>
      <c r="Y832" s="165" t="s">
        <v>3867</v>
      </c>
    </row>
    <row r="833" spans="2:25" ht="50.25" customHeight="1" x14ac:dyDescent="0.2">
      <c r="B833" s="93"/>
      <c r="C833" s="95">
        <v>20</v>
      </c>
      <c r="D833" s="93" t="s">
        <v>3707</v>
      </c>
      <c r="E833" s="97" t="s">
        <v>4299</v>
      </c>
      <c r="F833" s="102" t="s">
        <v>3114</v>
      </c>
      <c r="G833" s="93"/>
      <c r="H833" s="119"/>
      <c r="I833" s="158" t="s">
        <v>3726</v>
      </c>
      <c r="J833" s="93" t="s">
        <v>3858</v>
      </c>
      <c r="K833" s="158" t="s">
        <v>3859</v>
      </c>
      <c r="L833" s="158" t="s">
        <v>3859</v>
      </c>
      <c r="M833" s="93"/>
      <c r="N833" s="93" t="s">
        <v>3861</v>
      </c>
      <c r="O833" s="93"/>
      <c r="P833" s="47" t="s">
        <v>3868</v>
      </c>
      <c r="Q833" s="43" t="s">
        <v>3863</v>
      </c>
      <c r="R833" s="158"/>
      <c r="S833" s="93"/>
      <c r="T833" s="77">
        <v>275</v>
      </c>
      <c r="U833" s="258"/>
      <c r="V833" s="165"/>
      <c r="W833" s="167"/>
      <c r="X833" s="165"/>
      <c r="Y833" s="165"/>
    </row>
    <row r="834" spans="2:25" ht="47.25" customHeight="1" x14ac:dyDescent="0.2">
      <c r="B834" s="93">
        <v>3</v>
      </c>
      <c r="C834" s="94">
        <v>20</v>
      </c>
      <c r="D834" s="93" t="s">
        <v>3707</v>
      </c>
      <c r="E834" s="96" t="s">
        <v>4299</v>
      </c>
      <c r="F834" s="102" t="s">
        <v>3114</v>
      </c>
      <c r="G834" s="93" t="s">
        <v>3869</v>
      </c>
      <c r="H834" s="118" t="s">
        <v>3283</v>
      </c>
      <c r="I834" s="158" t="s">
        <v>3870</v>
      </c>
      <c r="J834" s="93" t="s">
        <v>758</v>
      </c>
      <c r="K834" s="158" t="s">
        <v>3871</v>
      </c>
      <c r="L834" s="158" t="s">
        <v>3872</v>
      </c>
      <c r="M834" s="93" t="s">
        <v>607</v>
      </c>
      <c r="N834" s="93" t="s">
        <v>45</v>
      </c>
      <c r="O834" s="93" t="s">
        <v>608</v>
      </c>
      <c r="P834" s="47" t="s">
        <v>3873</v>
      </c>
      <c r="Q834" s="43" t="s">
        <v>3874</v>
      </c>
      <c r="R834" s="158" t="s">
        <v>3875</v>
      </c>
      <c r="S834" s="93" t="s">
        <v>664</v>
      </c>
      <c r="T834" s="82">
        <v>10276</v>
      </c>
      <c r="U834" s="258">
        <f>+T834/T835</f>
        <v>0.37641025641025638</v>
      </c>
      <c r="V834" s="165" t="s">
        <v>3876</v>
      </c>
      <c r="W834" s="167" t="s">
        <v>614</v>
      </c>
      <c r="X834" s="165" t="s">
        <v>3877</v>
      </c>
      <c r="Y834" s="165" t="s">
        <v>3878</v>
      </c>
    </row>
    <row r="835" spans="2:25" ht="47.25" customHeight="1" x14ac:dyDescent="0.2">
      <c r="B835" s="93"/>
      <c r="C835" s="95">
        <v>20</v>
      </c>
      <c r="D835" s="93" t="s">
        <v>3707</v>
      </c>
      <c r="E835" s="97" t="s">
        <v>4299</v>
      </c>
      <c r="F835" s="102" t="s">
        <v>3114</v>
      </c>
      <c r="G835" s="93"/>
      <c r="H835" s="119"/>
      <c r="I835" s="158" t="s">
        <v>3726</v>
      </c>
      <c r="J835" s="93" t="s">
        <v>758</v>
      </c>
      <c r="K835" s="158" t="s">
        <v>3871</v>
      </c>
      <c r="L835" s="158" t="s">
        <v>3871</v>
      </c>
      <c r="M835" s="93"/>
      <c r="N835" s="93" t="s">
        <v>45</v>
      </c>
      <c r="O835" s="93"/>
      <c r="P835" s="47" t="s">
        <v>3879</v>
      </c>
      <c r="Q835" s="43" t="s">
        <v>308</v>
      </c>
      <c r="R835" s="158"/>
      <c r="S835" s="93"/>
      <c r="T835" s="82">
        <v>27300</v>
      </c>
      <c r="U835" s="258"/>
      <c r="V835" s="165"/>
      <c r="W835" s="167"/>
      <c r="X835" s="165"/>
      <c r="Y835" s="165"/>
    </row>
    <row r="836" spans="2:25" ht="43.5" customHeight="1" x14ac:dyDescent="0.2">
      <c r="B836" s="93">
        <v>3</v>
      </c>
      <c r="C836" s="94">
        <v>20</v>
      </c>
      <c r="D836" s="93" t="s">
        <v>3707</v>
      </c>
      <c r="E836" s="96" t="s">
        <v>4299</v>
      </c>
      <c r="F836" s="102" t="s">
        <v>3114</v>
      </c>
      <c r="G836" s="93" t="s">
        <v>3880</v>
      </c>
      <c r="H836" s="118" t="s">
        <v>3283</v>
      </c>
      <c r="I836" s="158" t="s">
        <v>3881</v>
      </c>
      <c r="J836" s="93" t="s">
        <v>3882</v>
      </c>
      <c r="K836" s="158" t="s">
        <v>3883</v>
      </c>
      <c r="L836" s="158" t="s">
        <v>3884</v>
      </c>
      <c r="M836" s="93" t="s">
        <v>607</v>
      </c>
      <c r="N836" s="93" t="s">
        <v>45</v>
      </c>
      <c r="O836" s="93" t="s">
        <v>608</v>
      </c>
      <c r="P836" s="47" t="s">
        <v>3885</v>
      </c>
      <c r="Q836" s="43" t="s">
        <v>135</v>
      </c>
      <c r="R836" s="158" t="s">
        <v>3886</v>
      </c>
      <c r="S836" s="93" t="s">
        <v>664</v>
      </c>
      <c r="T836" s="82">
        <v>4</v>
      </c>
      <c r="U836" s="258">
        <f>+T836/T837</f>
        <v>0.33333333333333331</v>
      </c>
      <c r="V836" s="165" t="s">
        <v>3887</v>
      </c>
      <c r="W836" s="167" t="s">
        <v>637</v>
      </c>
      <c r="X836" s="165" t="s">
        <v>3888</v>
      </c>
      <c r="Y836" s="165" t="s">
        <v>3889</v>
      </c>
    </row>
    <row r="837" spans="2:25" ht="46.5" customHeight="1" x14ac:dyDescent="0.2">
      <c r="B837" s="93"/>
      <c r="C837" s="95">
        <v>20</v>
      </c>
      <c r="D837" s="93" t="s">
        <v>3707</v>
      </c>
      <c r="E837" s="97" t="s">
        <v>4299</v>
      </c>
      <c r="F837" s="102" t="s">
        <v>3114</v>
      </c>
      <c r="G837" s="93"/>
      <c r="H837" s="119"/>
      <c r="I837" s="158" t="s">
        <v>3726</v>
      </c>
      <c r="J837" s="93" t="s">
        <v>3882</v>
      </c>
      <c r="K837" s="158" t="s">
        <v>3883</v>
      </c>
      <c r="L837" s="158" t="s">
        <v>3883</v>
      </c>
      <c r="M837" s="93"/>
      <c r="N837" s="93" t="s">
        <v>45</v>
      </c>
      <c r="O837" s="93"/>
      <c r="P837" s="47" t="s">
        <v>3890</v>
      </c>
      <c r="Q837" s="43" t="s">
        <v>135</v>
      </c>
      <c r="R837" s="158"/>
      <c r="S837" s="93"/>
      <c r="T837" s="82">
        <v>12</v>
      </c>
      <c r="U837" s="258"/>
      <c r="V837" s="165"/>
      <c r="W837" s="167"/>
      <c r="X837" s="165"/>
      <c r="Y837" s="165"/>
    </row>
    <row r="838" spans="2:25" ht="60.75" customHeight="1" x14ac:dyDescent="0.2">
      <c r="B838" s="93">
        <v>3</v>
      </c>
      <c r="C838" s="94">
        <v>20</v>
      </c>
      <c r="D838" s="93" t="s">
        <v>3707</v>
      </c>
      <c r="E838" s="96" t="s">
        <v>4299</v>
      </c>
      <c r="F838" s="102" t="s">
        <v>3114</v>
      </c>
      <c r="G838" s="93" t="s">
        <v>3891</v>
      </c>
      <c r="H838" s="118" t="s">
        <v>3283</v>
      </c>
      <c r="I838" s="158" t="s">
        <v>3892</v>
      </c>
      <c r="J838" s="93" t="s">
        <v>3893</v>
      </c>
      <c r="K838" s="158" t="s">
        <v>3894</v>
      </c>
      <c r="L838" s="158" t="s">
        <v>3895</v>
      </c>
      <c r="M838" s="93" t="s">
        <v>607</v>
      </c>
      <c r="N838" s="93" t="s">
        <v>45</v>
      </c>
      <c r="O838" s="93" t="s">
        <v>608</v>
      </c>
      <c r="P838" s="47" t="s">
        <v>3896</v>
      </c>
      <c r="Q838" s="43" t="s">
        <v>105</v>
      </c>
      <c r="R838" s="158" t="s">
        <v>3897</v>
      </c>
      <c r="S838" s="93" t="s">
        <v>664</v>
      </c>
      <c r="T838" s="82">
        <v>367</v>
      </c>
      <c r="U838" s="258">
        <f>+T838/T839</f>
        <v>0.30583333333333335</v>
      </c>
      <c r="V838" s="165" t="s">
        <v>3898</v>
      </c>
      <c r="W838" s="167" t="s">
        <v>614</v>
      </c>
      <c r="X838" s="48" t="s">
        <v>3899</v>
      </c>
      <c r="Y838" s="165" t="s">
        <v>3900</v>
      </c>
    </row>
    <row r="839" spans="2:25" ht="75" customHeight="1" x14ac:dyDescent="0.2">
      <c r="B839" s="93"/>
      <c r="C839" s="95">
        <v>20</v>
      </c>
      <c r="D839" s="93" t="s">
        <v>3707</v>
      </c>
      <c r="E839" s="97" t="s">
        <v>4299</v>
      </c>
      <c r="F839" s="102" t="s">
        <v>3114</v>
      </c>
      <c r="G839" s="93"/>
      <c r="H839" s="119"/>
      <c r="I839" s="158" t="s">
        <v>3726</v>
      </c>
      <c r="J839" s="93" t="s">
        <v>3893</v>
      </c>
      <c r="K839" s="158" t="s">
        <v>3894</v>
      </c>
      <c r="L839" s="158" t="s">
        <v>3894</v>
      </c>
      <c r="M839" s="93"/>
      <c r="N839" s="93" t="s">
        <v>45</v>
      </c>
      <c r="O839" s="93"/>
      <c r="P839" s="47" t="s">
        <v>3901</v>
      </c>
      <c r="Q839" s="43" t="s">
        <v>105</v>
      </c>
      <c r="R839" s="158"/>
      <c r="S839" s="93"/>
      <c r="T839" s="82">
        <v>1200</v>
      </c>
      <c r="U839" s="258"/>
      <c r="V839" s="165"/>
      <c r="W839" s="167"/>
      <c r="X839" s="48" t="s">
        <v>3902</v>
      </c>
      <c r="Y839" s="165"/>
    </row>
    <row r="840" spans="2:25" ht="48" customHeight="1" x14ac:dyDescent="0.2">
      <c r="B840" s="93">
        <v>3</v>
      </c>
      <c r="C840" s="94">
        <v>20</v>
      </c>
      <c r="D840" s="93" t="s">
        <v>3707</v>
      </c>
      <c r="E840" s="96" t="s">
        <v>4299</v>
      </c>
      <c r="F840" s="102" t="s">
        <v>3114</v>
      </c>
      <c r="G840" s="93" t="s">
        <v>3903</v>
      </c>
      <c r="H840" s="118" t="s">
        <v>716</v>
      </c>
      <c r="I840" s="158" t="s">
        <v>3904</v>
      </c>
      <c r="J840" s="93" t="s">
        <v>3905</v>
      </c>
      <c r="K840" s="158" t="s">
        <v>3906</v>
      </c>
      <c r="L840" s="158" t="s">
        <v>3907</v>
      </c>
      <c r="M840" s="93" t="s">
        <v>607</v>
      </c>
      <c r="N840" s="93" t="s">
        <v>45</v>
      </c>
      <c r="O840" s="93" t="s">
        <v>608</v>
      </c>
      <c r="P840" s="47" t="s">
        <v>3908</v>
      </c>
      <c r="Q840" s="43" t="s">
        <v>610</v>
      </c>
      <c r="R840" s="158" t="s">
        <v>3909</v>
      </c>
      <c r="S840" s="93" t="s">
        <v>4437</v>
      </c>
      <c r="T840" s="82">
        <v>0</v>
      </c>
      <c r="U840" s="258">
        <v>0</v>
      </c>
      <c r="V840" s="165" t="s">
        <v>1024</v>
      </c>
      <c r="W840" s="167" t="s">
        <v>614</v>
      </c>
      <c r="X840" s="165" t="s">
        <v>3910</v>
      </c>
      <c r="Y840" s="165" t="s">
        <v>3911</v>
      </c>
    </row>
    <row r="841" spans="2:25" ht="48" customHeight="1" x14ac:dyDescent="0.2">
      <c r="B841" s="93"/>
      <c r="C841" s="95">
        <v>20</v>
      </c>
      <c r="D841" s="93" t="s">
        <v>3707</v>
      </c>
      <c r="E841" s="97" t="s">
        <v>4299</v>
      </c>
      <c r="F841" s="102" t="s">
        <v>3114</v>
      </c>
      <c r="G841" s="93"/>
      <c r="H841" s="119"/>
      <c r="I841" s="158" t="s">
        <v>3726</v>
      </c>
      <c r="J841" s="93" t="s">
        <v>3905</v>
      </c>
      <c r="K841" s="158" t="s">
        <v>3906</v>
      </c>
      <c r="L841" s="158" t="s">
        <v>3906</v>
      </c>
      <c r="M841" s="93"/>
      <c r="N841" s="93" t="s">
        <v>45</v>
      </c>
      <c r="O841" s="93"/>
      <c r="P841" s="47" t="s">
        <v>3912</v>
      </c>
      <c r="Q841" s="43" t="s">
        <v>610</v>
      </c>
      <c r="R841" s="158"/>
      <c r="S841" s="93"/>
      <c r="T841" s="82">
        <v>0</v>
      </c>
      <c r="U841" s="258"/>
      <c r="V841" s="165"/>
      <c r="W841" s="167"/>
      <c r="X841" s="165"/>
      <c r="Y841" s="165"/>
    </row>
    <row r="842" spans="2:25" ht="52.5" customHeight="1" x14ac:dyDescent="0.2">
      <c r="B842" s="93">
        <v>3</v>
      </c>
      <c r="C842" s="94">
        <v>20</v>
      </c>
      <c r="D842" s="93" t="s">
        <v>3707</v>
      </c>
      <c r="E842" s="96" t="s">
        <v>4299</v>
      </c>
      <c r="F842" s="102" t="s">
        <v>3114</v>
      </c>
      <c r="G842" s="93" t="s">
        <v>3913</v>
      </c>
      <c r="H842" s="118" t="s">
        <v>3283</v>
      </c>
      <c r="I842" s="158" t="s">
        <v>3914</v>
      </c>
      <c r="J842" s="93" t="s">
        <v>3915</v>
      </c>
      <c r="K842" s="158" t="s">
        <v>3916</v>
      </c>
      <c r="L842" s="158" t="s">
        <v>3917</v>
      </c>
      <c r="M842" s="93" t="s">
        <v>607</v>
      </c>
      <c r="N842" s="93" t="s">
        <v>45</v>
      </c>
      <c r="O842" s="93" t="s">
        <v>608</v>
      </c>
      <c r="P842" s="47" t="s">
        <v>3918</v>
      </c>
      <c r="Q842" s="43" t="s">
        <v>610</v>
      </c>
      <c r="R842" s="158" t="s">
        <v>3919</v>
      </c>
      <c r="S842" s="93" t="s">
        <v>612</v>
      </c>
      <c r="T842" s="82">
        <v>8</v>
      </c>
      <c r="U842" s="258">
        <f>+T842/T843</f>
        <v>0.66666666666666663</v>
      </c>
      <c r="V842" s="165" t="s">
        <v>1024</v>
      </c>
      <c r="W842" s="167" t="s">
        <v>614</v>
      </c>
      <c r="X842" s="165" t="s">
        <v>3920</v>
      </c>
      <c r="Y842" s="165" t="s">
        <v>3921</v>
      </c>
    </row>
    <row r="843" spans="2:25" ht="52.5" customHeight="1" x14ac:dyDescent="0.2">
      <c r="B843" s="93"/>
      <c r="C843" s="95">
        <v>20</v>
      </c>
      <c r="D843" s="93" t="s">
        <v>3707</v>
      </c>
      <c r="E843" s="97" t="s">
        <v>4299</v>
      </c>
      <c r="F843" s="102" t="s">
        <v>3114</v>
      </c>
      <c r="G843" s="93"/>
      <c r="H843" s="119"/>
      <c r="I843" s="158" t="s">
        <v>3726</v>
      </c>
      <c r="J843" s="93" t="s">
        <v>3915</v>
      </c>
      <c r="K843" s="158" t="s">
        <v>3916</v>
      </c>
      <c r="L843" s="158" t="s">
        <v>3916</v>
      </c>
      <c r="M843" s="93"/>
      <c r="N843" s="93" t="s">
        <v>45</v>
      </c>
      <c r="O843" s="93"/>
      <c r="P843" s="47" t="s">
        <v>3922</v>
      </c>
      <c r="Q843" s="43" t="s">
        <v>610</v>
      </c>
      <c r="R843" s="158"/>
      <c r="S843" s="93"/>
      <c r="T843" s="82">
        <v>12</v>
      </c>
      <c r="U843" s="258"/>
      <c r="V843" s="165"/>
      <c r="W843" s="167"/>
      <c r="X843" s="165"/>
      <c r="Y843" s="165"/>
    </row>
    <row r="844" spans="2:25" ht="52.5" customHeight="1" x14ac:dyDescent="0.2">
      <c r="B844" s="93">
        <v>3</v>
      </c>
      <c r="C844" s="94">
        <v>20</v>
      </c>
      <c r="D844" s="93" t="s">
        <v>3707</v>
      </c>
      <c r="E844" s="96" t="s">
        <v>4299</v>
      </c>
      <c r="F844" s="102" t="s">
        <v>3114</v>
      </c>
      <c r="G844" s="93" t="s">
        <v>3923</v>
      </c>
      <c r="H844" s="118" t="s">
        <v>3283</v>
      </c>
      <c r="I844" s="158" t="s">
        <v>3924</v>
      </c>
      <c r="J844" s="93"/>
      <c r="K844" s="158" t="s">
        <v>3925</v>
      </c>
      <c r="L844" s="118"/>
      <c r="M844" s="93" t="s">
        <v>607</v>
      </c>
      <c r="N844" s="155" t="s">
        <v>45</v>
      </c>
      <c r="O844" s="155" t="s">
        <v>608</v>
      </c>
      <c r="P844" s="47" t="s">
        <v>3926</v>
      </c>
      <c r="Q844" s="43" t="s">
        <v>3927</v>
      </c>
      <c r="R844" s="158" t="s">
        <v>3928</v>
      </c>
      <c r="S844" s="155" t="s">
        <v>664</v>
      </c>
      <c r="T844" s="82">
        <v>0</v>
      </c>
      <c r="U844" s="258">
        <v>0</v>
      </c>
      <c r="V844" s="170">
        <v>1</v>
      </c>
      <c r="W844" s="167" t="s">
        <v>614</v>
      </c>
      <c r="X844" s="165" t="s">
        <v>3929</v>
      </c>
      <c r="Y844" s="48"/>
    </row>
    <row r="845" spans="2:25" ht="52.5" customHeight="1" x14ac:dyDescent="0.2">
      <c r="B845" s="93">
        <v>3</v>
      </c>
      <c r="C845" s="95">
        <v>20</v>
      </c>
      <c r="D845" s="93" t="s">
        <v>3707</v>
      </c>
      <c r="E845" s="97" t="s">
        <v>4299</v>
      </c>
      <c r="F845" s="102" t="s">
        <v>3114</v>
      </c>
      <c r="G845" s="93"/>
      <c r="H845" s="119"/>
      <c r="I845" s="158"/>
      <c r="J845" s="93"/>
      <c r="K845" s="158" t="s">
        <v>3848</v>
      </c>
      <c r="L845" s="119"/>
      <c r="M845" s="93"/>
      <c r="N845" s="155"/>
      <c r="O845" s="155"/>
      <c r="P845" s="47" t="s">
        <v>3930</v>
      </c>
      <c r="Q845" s="43" t="s">
        <v>3927</v>
      </c>
      <c r="R845" s="158"/>
      <c r="S845" s="155"/>
      <c r="T845" s="82">
        <v>0</v>
      </c>
      <c r="U845" s="258"/>
      <c r="V845" s="170"/>
      <c r="W845" s="167"/>
      <c r="X845" s="165"/>
      <c r="Y845" s="48"/>
    </row>
    <row r="846" spans="2:25" ht="52.5" customHeight="1" x14ac:dyDescent="0.2">
      <c r="B846" s="93">
        <v>3</v>
      </c>
      <c r="C846" s="94">
        <v>20</v>
      </c>
      <c r="D846" s="93" t="s">
        <v>3707</v>
      </c>
      <c r="E846" s="96" t="s">
        <v>4299</v>
      </c>
      <c r="F846" s="102" t="s">
        <v>3114</v>
      </c>
      <c r="G846" s="93" t="s">
        <v>3931</v>
      </c>
      <c r="H846" s="118" t="s">
        <v>3283</v>
      </c>
      <c r="I846" s="158" t="s">
        <v>3932</v>
      </c>
      <c r="J846" s="93"/>
      <c r="K846" s="158" t="s">
        <v>3933</v>
      </c>
      <c r="L846" s="118"/>
      <c r="M846" s="155" t="s">
        <v>607</v>
      </c>
      <c r="N846" s="155" t="s">
        <v>45</v>
      </c>
      <c r="O846" s="155" t="s">
        <v>608</v>
      </c>
      <c r="P846" s="47" t="s">
        <v>3934</v>
      </c>
      <c r="Q846" s="43" t="s">
        <v>3935</v>
      </c>
      <c r="R846" s="158" t="s">
        <v>3936</v>
      </c>
      <c r="S846" s="155" t="s">
        <v>612</v>
      </c>
      <c r="T846" s="82">
        <v>0</v>
      </c>
      <c r="U846" s="258">
        <v>0</v>
      </c>
      <c r="V846" s="170">
        <v>1</v>
      </c>
      <c r="W846" s="167" t="s">
        <v>614</v>
      </c>
      <c r="X846" s="165" t="s">
        <v>3937</v>
      </c>
      <c r="Y846" s="48"/>
    </row>
    <row r="847" spans="2:25" ht="70.5" customHeight="1" x14ac:dyDescent="0.2">
      <c r="B847" s="93">
        <v>3</v>
      </c>
      <c r="C847" s="95">
        <v>20</v>
      </c>
      <c r="D847" s="93" t="s">
        <v>3707</v>
      </c>
      <c r="E847" s="97" t="s">
        <v>4299</v>
      </c>
      <c r="F847" s="102" t="s">
        <v>3114</v>
      </c>
      <c r="G847" s="93"/>
      <c r="H847" s="119"/>
      <c r="I847" s="158"/>
      <c r="J847" s="93"/>
      <c r="K847" s="158"/>
      <c r="L847" s="119"/>
      <c r="M847" s="155"/>
      <c r="N847" s="155"/>
      <c r="O847" s="155"/>
      <c r="P847" s="47" t="s">
        <v>3938</v>
      </c>
      <c r="Q847" s="43" t="s">
        <v>3935</v>
      </c>
      <c r="R847" s="172"/>
      <c r="S847" s="155"/>
      <c r="T847" s="82">
        <v>0</v>
      </c>
      <c r="U847" s="258"/>
      <c r="V847" s="170"/>
      <c r="W847" s="167"/>
      <c r="X847" s="165"/>
      <c r="Y847" s="48"/>
    </row>
    <row r="848" spans="2:25" ht="49.5" customHeight="1" x14ac:dyDescent="0.2">
      <c r="B848" s="93">
        <v>3</v>
      </c>
      <c r="C848" s="94">
        <v>20</v>
      </c>
      <c r="D848" s="93" t="s">
        <v>4459</v>
      </c>
      <c r="E848" s="96" t="s">
        <v>4300</v>
      </c>
      <c r="F848" s="90" t="s">
        <v>3280</v>
      </c>
      <c r="G848" s="93"/>
      <c r="H848" s="47" t="s">
        <v>3283</v>
      </c>
      <c r="I848" s="87"/>
      <c r="J848" s="87"/>
      <c r="K848" s="130" t="s">
        <v>4368</v>
      </c>
      <c r="L848" s="128" t="s">
        <v>336</v>
      </c>
      <c r="M848" s="87" t="s">
        <v>607</v>
      </c>
      <c r="N848" s="107" t="s">
        <v>45</v>
      </c>
      <c r="O848" s="147" t="s">
        <v>608</v>
      </c>
      <c r="P848" s="8" t="s">
        <v>338</v>
      </c>
      <c r="Q848" s="11" t="s">
        <v>339</v>
      </c>
      <c r="R848" s="128" t="s">
        <v>337</v>
      </c>
      <c r="S848" s="145" t="s">
        <v>4423</v>
      </c>
      <c r="T848" s="28">
        <v>48</v>
      </c>
      <c r="U848" s="233">
        <f>T848/T849</f>
        <v>1</v>
      </c>
      <c r="V848" s="29" t="s">
        <v>65</v>
      </c>
      <c r="W848" s="49" t="s">
        <v>614</v>
      </c>
      <c r="X848" s="48"/>
      <c r="Y848" s="49"/>
    </row>
    <row r="849" spans="2:25" ht="49.5" customHeight="1" x14ac:dyDescent="0.2">
      <c r="B849" s="93">
        <v>3</v>
      </c>
      <c r="C849" s="95">
        <v>20</v>
      </c>
      <c r="D849" s="93" t="s">
        <v>335</v>
      </c>
      <c r="E849" s="97" t="s">
        <v>4300</v>
      </c>
      <c r="F849" s="92"/>
      <c r="G849" s="93"/>
      <c r="H849" s="47" t="s">
        <v>3283</v>
      </c>
      <c r="I849" s="89"/>
      <c r="J849" s="89"/>
      <c r="K849" s="131"/>
      <c r="L849" s="129"/>
      <c r="M849" s="89"/>
      <c r="N849" s="109"/>
      <c r="O849" s="148"/>
      <c r="P849" s="8" t="s">
        <v>340</v>
      </c>
      <c r="Q849" s="11" t="s">
        <v>339</v>
      </c>
      <c r="R849" s="129"/>
      <c r="S849" s="146"/>
      <c r="T849" s="28">
        <v>48</v>
      </c>
      <c r="U849" s="234"/>
      <c r="V849" s="29" t="s">
        <v>65</v>
      </c>
      <c r="W849" s="49" t="s">
        <v>614</v>
      </c>
      <c r="X849" s="48"/>
      <c r="Y849" s="49"/>
    </row>
    <row r="850" spans="2:25" ht="44.25" customHeight="1" x14ac:dyDescent="0.2">
      <c r="B850" s="93">
        <v>4</v>
      </c>
      <c r="C850" s="94">
        <v>21</v>
      </c>
      <c r="D850" s="93" t="s">
        <v>3939</v>
      </c>
      <c r="E850" s="96" t="s">
        <v>4299</v>
      </c>
      <c r="F850" s="102" t="s">
        <v>3280</v>
      </c>
      <c r="G850" s="93" t="s">
        <v>3940</v>
      </c>
      <c r="H850" s="158" t="s">
        <v>3942</v>
      </c>
      <c r="I850" s="158" t="s">
        <v>3941</v>
      </c>
      <c r="J850" s="93" t="s">
        <v>3943</v>
      </c>
      <c r="K850" s="158" t="s">
        <v>3944</v>
      </c>
      <c r="L850" s="158" t="s">
        <v>3945</v>
      </c>
      <c r="M850" s="93" t="s">
        <v>607</v>
      </c>
      <c r="N850" s="93" t="s">
        <v>45</v>
      </c>
      <c r="O850" s="93" t="s">
        <v>608</v>
      </c>
      <c r="P850" s="47" t="s">
        <v>3946</v>
      </c>
      <c r="Q850" s="43" t="s">
        <v>1022</v>
      </c>
      <c r="R850" s="158" t="s">
        <v>3947</v>
      </c>
      <c r="S850" s="93" t="s">
        <v>612</v>
      </c>
      <c r="T850" s="77">
        <v>0</v>
      </c>
      <c r="U850" s="258">
        <f>+T850/T851</f>
        <v>0</v>
      </c>
      <c r="V850" s="165" t="s">
        <v>1024</v>
      </c>
      <c r="W850" s="167" t="s">
        <v>614</v>
      </c>
      <c r="X850" s="48" t="s">
        <v>3948</v>
      </c>
      <c r="Y850" s="165" t="s">
        <v>3949</v>
      </c>
    </row>
    <row r="851" spans="2:25" ht="44.25" customHeight="1" x14ac:dyDescent="0.2">
      <c r="B851" s="93"/>
      <c r="C851" s="95">
        <v>21</v>
      </c>
      <c r="D851" s="93"/>
      <c r="E851" s="97" t="s">
        <v>4299</v>
      </c>
      <c r="F851" s="102"/>
      <c r="G851" s="93"/>
      <c r="H851" s="158"/>
      <c r="I851" s="158"/>
      <c r="J851" s="93"/>
      <c r="K851" s="158"/>
      <c r="L851" s="158"/>
      <c r="M851" s="93"/>
      <c r="N851" s="93"/>
      <c r="O851" s="93"/>
      <c r="P851" s="47" t="s">
        <v>3950</v>
      </c>
      <c r="Q851" s="43" t="s">
        <v>1022</v>
      </c>
      <c r="R851" s="158"/>
      <c r="S851" s="93"/>
      <c r="T851" s="77">
        <v>44</v>
      </c>
      <c r="U851" s="258"/>
      <c r="V851" s="165"/>
      <c r="W851" s="167"/>
      <c r="X851" s="48" t="s">
        <v>3948</v>
      </c>
      <c r="Y851" s="165"/>
    </row>
    <row r="852" spans="2:25" ht="57.75" customHeight="1" x14ac:dyDescent="0.2">
      <c r="B852" s="93">
        <v>4</v>
      </c>
      <c r="C852" s="94">
        <v>21</v>
      </c>
      <c r="D852" s="93" t="s">
        <v>3939</v>
      </c>
      <c r="E852" s="96" t="s">
        <v>4299</v>
      </c>
      <c r="F852" s="102" t="s">
        <v>3280</v>
      </c>
      <c r="G852" s="93" t="s">
        <v>3951</v>
      </c>
      <c r="H852" s="158" t="s">
        <v>3942</v>
      </c>
      <c r="I852" s="158" t="s">
        <v>3952</v>
      </c>
      <c r="J852" s="93" t="s">
        <v>758</v>
      </c>
      <c r="K852" s="158" t="s">
        <v>3953</v>
      </c>
      <c r="L852" s="158" t="s">
        <v>90</v>
      </c>
      <c r="M852" s="93" t="s">
        <v>607</v>
      </c>
      <c r="N852" s="93" t="s">
        <v>66</v>
      </c>
      <c r="O852" s="93" t="s">
        <v>608</v>
      </c>
      <c r="P852" s="47" t="s">
        <v>89</v>
      </c>
      <c r="Q852" s="43" t="s">
        <v>66</v>
      </c>
      <c r="R852" s="158" t="s">
        <v>3954</v>
      </c>
      <c r="S852" s="93" t="s">
        <v>612</v>
      </c>
      <c r="T852" s="77" t="s">
        <v>28</v>
      </c>
      <c r="U852" s="266" t="s">
        <v>28</v>
      </c>
      <c r="V852" s="171">
        <v>0</v>
      </c>
      <c r="W852" s="167" t="s">
        <v>614</v>
      </c>
      <c r="X852" s="48" t="s">
        <v>3955</v>
      </c>
      <c r="Y852" s="165" t="s">
        <v>3956</v>
      </c>
    </row>
    <row r="853" spans="2:25" ht="57.75" customHeight="1" x14ac:dyDescent="0.2">
      <c r="B853" s="93"/>
      <c r="C853" s="95">
        <v>21</v>
      </c>
      <c r="D853" s="93" t="s">
        <v>3939</v>
      </c>
      <c r="E853" s="97" t="s">
        <v>4299</v>
      </c>
      <c r="F853" s="102" t="s">
        <v>3280</v>
      </c>
      <c r="G853" s="93"/>
      <c r="H853" s="158"/>
      <c r="I853" s="158" t="s">
        <v>3957</v>
      </c>
      <c r="J853" s="93" t="s">
        <v>758</v>
      </c>
      <c r="K853" s="158"/>
      <c r="L853" s="158"/>
      <c r="M853" s="93"/>
      <c r="N853" s="93" t="s">
        <v>66</v>
      </c>
      <c r="O853" s="93"/>
      <c r="P853" s="47" t="s">
        <v>78</v>
      </c>
      <c r="Q853" s="43" t="s">
        <v>79</v>
      </c>
      <c r="R853" s="158"/>
      <c r="S853" s="93"/>
      <c r="T853" s="28">
        <v>872056.97237944568</v>
      </c>
      <c r="U853" s="266"/>
      <c r="V853" s="171"/>
      <c r="W853" s="167"/>
      <c r="X853" s="48" t="s">
        <v>654</v>
      </c>
      <c r="Y853" s="165"/>
    </row>
    <row r="854" spans="2:25" ht="44.25" customHeight="1" x14ac:dyDescent="0.2">
      <c r="B854" s="93">
        <v>4</v>
      </c>
      <c r="C854" s="94">
        <v>21</v>
      </c>
      <c r="D854" s="93" t="s">
        <v>3939</v>
      </c>
      <c r="E854" s="96" t="s">
        <v>4299</v>
      </c>
      <c r="F854" s="102" t="s">
        <v>3280</v>
      </c>
      <c r="G854" s="93" t="s">
        <v>3958</v>
      </c>
      <c r="H854" s="158" t="s">
        <v>3942</v>
      </c>
      <c r="I854" s="158" t="s">
        <v>3959</v>
      </c>
      <c r="J854" s="93" t="s">
        <v>3960</v>
      </c>
      <c r="K854" s="158" t="s">
        <v>3961</v>
      </c>
      <c r="L854" s="158" t="s">
        <v>3962</v>
      </c>
      <c r="M854" s="93" t="s">
        <v>607</v>
      </c>
      <c r="N854" s="93" t="s">
        <v>45</v>
      </c>
      <c r="O854" s="93" t="s">
        <v>608</v>
      </c>
      <c r="P854" s="47" t="s">
        <v>3963</v>
      </c>
      <c r="Q854" s="43" t="s">
        <v>610</v>
      </c>
      <c r="R854" s="158" t="s">
        <v>3964</v>
      </c>
      <c r="S854" s="93" t="s">
        <v>612</v>
      </c>
      <c r="T854" s="77">
        <v>3</v>
      </c>
      <c r="U854" s="258">
        <f>+T854/T855</f>
        <v>0.5</v>
      </c>
      <c r="V854" s="170">
        <v>0</v>
      </c>
      <c r="W854" s="167" t="s">
        <v>614</v>
      </c>
      <c r="X854" s="165" t="s">
        <v>3965</v>
      </c>
      <c r="Y854" s="165" t="s">
        <v>3966</v>
      </c>
    </row>
    <row r="855" spans="2:25" ht="44.25" customHeight="1" x14ac:dyDescent="0.2">
      <c r="B855" s="93"/>
      <c r="C855" s="95">
        <v>21</v>
      </c>
      <c r="D855" s="93" t="s">
        <v>3939</v>
      </c>
      <c r="E855" s="97" t="s">
        <v>4299</v>
      </c>
      <c r="F855" s="102" t="s">
        <v>3280</v>
      </c>
      <c r="G855" s="93"/>
      <c r="H855" s="158"/>
      <c r="I855" s="158" t="s">
        <v>3957</v>
      </c>
      <c r="J855" s="93" t="s">
        <v>3960</v>
      </c>
      <c r="K855" s="158"/>
      <c r="L855" s="158"/>
      <c r="M855" s="93"/>
      <c r="N855" s="93" t="s">
        <v>45</v>
      </c>
      <c r="O855" s="93"/>
      <c r="P855" s="47" t="s">
        <v>3967</v>
      </c>
      <c r="Q855" s="43" t="s">
        <v>610</v>
      </c>
      <c r="R855" s="158"/>
      <c r="S855" s="93"/>
      <c r="T855" s="77">
        <v>6</v>
      </c>
      <c r="U855" s="258"/>
      <c r="V855" s="170"/>
      <c r="W855" s="167"/>
      <c r="X855" s="165"/>
      <c r="Y855" s="165"/>
    </row>
    <row r="856" spans="2:25" ht="46.5" customHeight="1" x14ac:dyDescent="0.2">
      <c r="B856" s="93">
        <v>4</v>
      </c>
      <c r="C856" s="94">
        <v>21</v>
      </c>
      <c r="D856" s="93" t="s">
        <v>3939</v>
      </c>
      <c r="E856" s="96" t="s">
        <v>4299</v>
      </c>
      <c r="F856" s="102" t="s">
        <v>3280</v>
      </c>
      <c r="G856" s="93" t="s">
        <v>3968</v>
      </c>
      <c r="H856" s="158" t="s">
        <v>3942</v>
      </c>
      <c r="I856" s="158" t="s">
        <v>3969</v>
      </c>
      <c r="J856" s="93" t="s">
        <v>3970</v>
      </c>
      <c r="K856" s="158" t="s">
        <v>3971</v>
      </c>
      <c r="L856" s="158" t="s">
        <v>3972</v>
      </c>
      <c r="M856" s="93" t="s">
        <v>607</v>
      </c>
      <c r="N856" s="93" t="s">
        <v>45</v>
      </c>
      <c r="O856" s="93" t="s">
        <v>608</v>
      </c>
      <c r="P856" s="47" t="s">
        <v>3973</v>
      </c>
      <c r="Q856" s="43" t="s">
        <v>610</v>
      </c>
      <c r="R856" s="158" t="s">
        <v>3974</v>
      </c>
      <c r="S856" s="93" t="s">
        <v>612</v>
      </c>
      <c r="T856" s="77">
        <v>0</v>
      </c>
      <c r="U856" s="258">
        <f>+T856/T857</f>
        <v>0</v>
      </c>
      <c r="V856" s="170">
        <v>0</v>
      </c>
      <c r="W856" s="167" t="s">
        <v>614</v>
      </c>
      <c r="X856" s="48" t="s">
        <v>3975</v>
      </c>
      <c r="Y856" s="165" t="s">
        <v>3976</v>
      </c>
    </row>
    <row r="857" spans="2:25" ht="46.5" customHeight="1" x14ac:dyDescent="0.2">
      <c r="B857" s="93"/>
      <c r="C857" s="95">
        <v>21</v>
      </c>
      <c r="D857" s="93" t="s">
        <v>3939</v>
      </c>
      <c r="E857" s="97" t="s">
        <v>4299</v>
      </c>
      <c r="F857" s="102" t="s">
        <v>3280</v>
      </c>
      <c r="G857" s="93"/>
      <c r="H857" s="158"/>
      <c r="I857" s="158" t="s">
        <v>3957</v>
      </c>
      <c r="J857" s="93" t="s">
        <v>3970</v>
      </c>
      <c r="K857" s="158"/>
      <c r="L857" s="158"/>
      <c r="M857" s="93"/>
      <c r="N857" s="93" t="s">
        <v>45</v>
      </c>
      <c r="O857" s="93"/>
      <c r="P857" s="47" t="s">
        <v>3977</v>
      </c>
      <c r="Q857" s="43" t="s">
        <v>610</v>
      </c>
      <c r="R857" s="158"/>
      <c r="S857" s="93"/>
      <c r="T857" s="77">
        <v>6</v>
      </c>
      <c r="U857" s="258"/>
      <c r="V857" s="170"/>
      <c r="W857" s="167"/>
      <c r="X857" s="48" t="s">
        <v>3978</v>
      </c>
      <c r="Y857" s="165"/>
    </row>
    <row r="858" spans="2:25" ht="52.5" customHeight="1" x14ac:dyDescent="0.2">
      <c r="B858" s="93">
        <v>4</v>
      </c>
      <c r="C858" s="94">
        <v>21</v>
      </c>
      <c r="D858" s="93" t="s">
        <v>3939</v>
      </c>
      <c r="E858" s="96" t="s">
        <v>4299</v>
      </c>
      <c r="F858" s="102" t="s">
        <v>3280</v>
      </c>
      <c r="G858" s="93" t="s">
        <v>3979</v>
      </c>
      <c r="H858" s="158" t="s">
        <v>3942</v>
      </c>
      <c r="I858" s="158" t="s">
        <v>3980</v>
      </c>
      <c r="J858" s="93" t="s">
        <v>3981</v>
      </c>
      <c r="K858" s="158" t="s">
        <v>3982</v>
      </c>
      <c r="L858" s="158" t="s">
        <v>3983</v>
      </c>
      <c r="M858" s="93" t="s">
        <v>607</v>
      </c>
      <c r="N858" s="93" t="s">
        <v>45</v>
      </c>
      <c r="O858" s="93" t="s">
        <v>608</v>
      </c>
      <c r="P858" s="47" t="s">
        <v>3984</v>
      </c>
      <c r="Q858" s="43" t="s">
        <v>3985</v>
      </c>
      <c r="R858" s="158" t="s">
        <v>3986</v>
      </c>
      <c r="S858" s="93" t="s">
        <v>612</v>
      </c>
      <c r="T858" s="77">
        <v>0</v>
      </c>
      <c r="U858" s="258">
        <f>+T858/T859</f>
        <v>0</v>
      </c>
      <c r="V858" s="170">
        <v>0</v>
      </c>
      <c r="W858" s="167" t="s">
        <v>614</v>
      </c>
      <c r="X858" s="48"/>
      <c r="Y858" s="48"/>
    </row>
    <row r="859" spans="2:25" ht="52.5" customHeight="1" x14ac:dyDescent="0.2">
      <c r="B859" s="93">
        <v>4</v>
      </c>
      <c r="C859" s="95">
        <v>21</v>
      </c>
      <c r="D859" s="93" t="s">
        <v>3939</v>
      </c>
      <c r="E859" s="97" t="s">
        <v>4299</v>
      </c>
      <c r="F859" s="102" t="s">
        <v>3280</v>
      </c>
      <c r="G859" s="93"/>
      <c r="H859" s="158"/>
      <c r="I859" s="158" t="s">
        <v>3957</v>
      </c>
      <c r="J859" s="93"/>
      <c r="K859" s="158"/>
      <c r="L859" s="158"/>
      <c r="M859" s="93"/>
      <c r="N859" s="93"/>
      <c r="O859" s="93"/>
      <c r="P859" s="47" t="s">
        <v>3987</v>
      </c>
      <c r="Q859" s="43" t="s">
        <v>3985</v>
      </c>
      <c r="R859" s="158"/>
      <c r="S859" s="93"/>
      <c r="T859" s="77">
        <v>1</v>
      </c>
      <c r="U859" s="258"/>
      <c r="V859" s="170"/>
      <c r="W859" s="167"/>
      <c r="X859" s="48"/>
      <c r="Y859" s="48"/>
    </row>
    <row r="860" spans="2:25" ht="52.5" customHeight="1" x14ac:dyDescent="0.2">
      <c r="B860" s="93">
        <v>4</v>
      </c>
      <c r="C860" s="94">
        <v>21</v>
      </c>
      <c r="D860" s="93" t="s">
        <v>3939</v>
      </c>
      <c r="E860" s="96" t="s">
        <v>4299</v>
      </c>
      <c r="F860" s="102" t="s">
        <v>3280</v>
      </c>
      <c r="G860" s="93" t="s">
        <v>3988</v>
      </c>
      <c r="H860" s="158" t="s">
        <v>3942</v>
      </c>
      <c r="I860" s="158" t="s">
        <v>3989</v>
      </c>
      <c r="J860" s="93" t="s">
        <v>3990</v>
      </c>
      <c r="K860" s="158" t="s">
        <v>3991</v>
      </c>
      <c r="L860" s="158" t="s">
        <v>3992</v>
      </c>
      <c r="M860" s="93" t="s">
        <v>607</v>
      </c>
      <c r="N860" s="93" t="s">
        <v>45</v>
      </c>
      <c r="O860" s="93" t="s">
        <v>608</v>
      </c>
      <c r="P860" s="47" t="s">
        <v>3993</v>
      </c>
      <c r="Q860" s="43" t="s">
        <v>1933</v>
      </c>
      <c r="R860" s="158" t="s">
        <v>3994</v>
      </c>
      <c r="S860" s="93" t="s">
        <v>612</v>
      </c>
      <c r="T860" s="77">
        <v>1</v>
      </c>
      <c r="U860" s="266">
        <f>+T860/T861</f>
        <v>0.25</v>
      </c>
      <c r="V860" s="170">
        <v>0</v>
      </c>
      <c r="W860" s="167" t="s">
        <v>614</v>
      </c>
      <c r="X860" s="48"/>
      <c r="Y860" s="48"/>
    </row>
    <row r="861" spans="2:25" ht="52.5" customHeight="1" x14ac:dyDescent="0.2">
      <c r="B861" s="93">
        <v>4</v>
      </c>
      <c r="C861" s="95">
        <v>21</v>
      </c>
      <c r="D861" s="93" t="s">
        <v>3939</v>
      </c>
      <c r="E861" s="97" t="s">
        <v>4299</v>
      </c>
      <c r="F861" s="102" t="s">
        <v>3280</v>
      </c>
      <c r="G861" s="93"/>
      <c r="H861" s="158"/>
      <c r="I861" s="158" t="s">
        <v>3957</v>
      </c>
      <c r="J861" s="93"/>
      <c r="K861" s="158"/>
      <c r="L861" s="158"/>
      <c r="M861" s="93"/>
      <c r="N861" s="93"/>
      <c r="O861" s="93"/>
      <c r="P861" s="47" t="s">
        <v>3995</v>
      </c>
      <c r="Q861" s="43" t="s">
        <v>1933</v>
      </c>
      <c r="R861" s="158"/>
      <c r="S861" s="93"/>
      <c r="T861" s="77">
        <v>4</v>
      </c>
      <c r="U861" s="266"/>
      <c r="V861" s="170"/>
      <c r="W861" s="167"/>
      <c r="X861" s="48"/>
      <c r="Y861" s="48"/>
    </row>
    <row r="862" spans="2:25" ht="45" customHeight="1" x14ac:dyDescent="0.2">
      <c r="B862" s="93">
        <v>4</v>
      </c>
      <c r="C862" s="94">
        <v>21</v>
      </c>
      <c r="D862" s="93" t="s">
        <v>3939</v>
      </c>
      <c r="E862" s="96" t="s">
        <v>4299</v>
      </c>
      <c r="F862" s="102" t="s">
        <v>3280</v>
      </c>
      <c r="G862" s="93" t="s">
        <v>3996</v>
      </c>
      <c r="H862" s="158" t="s">
        <v>3942</v>
      </c>
      <c r="I862" s="158" t="s">
        <v>3997</v>
      </c>
      <c r="J862" s="93" t="s">
        <v>3998</v>
      </c>
      <c r="K862" s="158" t="s">
        <v>3999</v>
      </c>
      <c r="L862" s="158" t="s">
        <v>4000</v>
      </c>
      <c r="M862" s="93" t="s">
        <v>607</v>
      </c>
      <c r="N862" s="93" t="s">
        <v>45</v>
      </c>
      <c r="O862" s="93" t="s">
        <v>608</v>
      </c>
      <c r="P862" s="47" t="s">
        <v>4001</v>
      </c>
      <c r="Q862" s="43" t="s">
        <v>100</v>
      </c>
      <c r="R862" s="158" t="s">
        <v>4002</v>
      </c>
      <c r="S862" s="93" t="s">
        <v>612</v>
      </c>
      <c r="T862" s="77">
        <v>415</v>
      </c>
      <c r="U862" s="258">
        <f>+T862/T863</f>
        <v>0.32574568288854006</v>
      </c>
      <c r="V862" s="170">
        <v>0</v>
      </c>
      <c r="W862" s="167" t="s">
        <v>614</v>
      </c>
      <c r="X862" s="48" t="s">
        <v>3975</v>
      </c>
      <c r="Y862" s="165" t="s">
        <v>4003</v>
      </c>
    </row>
    <row r="863" spans="2:25" ht="45" customHeight="1" x14ac:dyDescent="0.2">
      <c r="B863" s="93"/>
      <c r="C863" s="95">
        <v>21</v>
      </c>
      <c r="D863" s="93" t="s">
        <v>3939</v>
      </c>
      <c r="E863" s="97" t="s">
        <v>4299</v>
      </c>
      <c r="F863" s="102" t="s">
        <v>3280</v>
      </c>
      <c r="G863" s="93"/>
      <c r="H863" s="158"/>
      <c r="I863" s="158" t="s">
        <v>3957</v>
      </c>
      <c r="J863" s="93" t="s">
        <v>3998</v>
      </c>
      <c r="K863" s="158" t="s">
        <v>3999</v>
      </c>
      <c r="L863" s="158"/>
      <c r="M863" s="93"/>
      <c r="N863" s="93" t="s">
        <v>45</v>
      </c>
      <c r="O863" s="93"/>
      <c r="P863" s="47" t="s">
        <v>4004</v>
      </c>
      <c r="Q863" s="43" t="s">
        <v>100</v>
      </c>
      <c r="R863" s="158"/>
      <c r="S863" s="93"/>
      <c r="T863" s="77">
        <v>1274</v>
      </c>
      <c r="U863" s="258"/>
      <c r="V863" s="170"/>
      <c r="W863" s="167"/>
      <c r="X863" s="48" t="s">
        <v>4005</v>
      </c>
      <c r="Y863" s="165"/>
    </row>
    <row r="864" spans="2:25" ht="46.5" customHeight="1" x14ac:dyDescent="0.2">
      <c r="B864" s="93">
        <v>4</v>
      </c>
      <c r="C864" s="94">
        <v>21</v>
      </c>
      <c r="D864" s="93" t="s">
        <v>3939</v>
      </c>
      <c r="E864" s="96" t="s">
        <v>4299</v>
      </c>
      <c r="F864" s="102" t="s">
        <v>3280</v>
      </c>
      <c r="G864" s="93" t="s">
        <v>4006</v>
      </c>
      <c r="H864" s="158" t="s">
        <v>3942</v>
      </c>
      <c r="I864" s="158" t="s">
        <v>4007</v>
      </c>
      <c r="J864" s="93" t="s">
        <v>4008</v>
      </c>
      <c r="K864" s="158" t="s">
        <v>4009</v>
      </c>
      <c r="L864" s="158" t="s">
        <v>4010</v>
      </c>
      <c r="M864" s="93" t="s">
        <v>607</v>
      </c>
      <c r="N864" s="93" t="s">
        <v>45</v>
      </c>
      <c r="O864" s="93" t="s">
        <v>608</v>
      </c>
      <c r="P864" s="47" t="s">
        <v>4011</v>
      </c>
      <c r="Q864" s="43" t="s">
        <v>100</v>
      </c>
      <c r="R864" s="158" t="s">
        <v>4012</v>
      </c>
      <c r="S864" s="93" t="s">
        <v>612</v>
      </c>
      <c r="T864" s="77">
        <v>0</v>
      </c>
      <c r="U864" s="266">
        <v>0</v>
      </c>
      <c r="V864" s="170">
        <v>0</v>
      </c>
      <c r="W864" s="167" t="s">
        <v>614</v>
      </c>
      <c r="X864" s="48" t="s">
        <v>4013</v>
      </c>
      <c r="Y864" s="165" t="s">
        <v>4014</v>
      </c>
    </row>
    <row r="865" spans="2:25" ht="46.5" customHeight="1" x14ac:dyDescent="0.2">
      <c r="B865" s="93"/>
      <c r="C865" s="95">
        <v>21</v>
      </c>
      <c r="D865" s="93" t="s">
        <v>3939</v>
      </c>
      <c r="E865" s="97" t="s">
        <v>4299</v>
      </c>
      <c r="F865" s="102" t="s">
        <v>3280</v>
      </c>
      <c r="G865" s="93"/>
      <c r="H865" s="158"/>
      <c r="I865" s="158" t="s">
        <v>3957</v>
      </c>
      <c r="J865" s="93" t="s">
        <v>4008</v>
      </c>
      <c r="K865" s="158" t="s">
        <v>4009</v>
      </c>
      <c r="L865" s="158"/>
      <c r="M865" s="93"/>
      <c r="N865" s="93" t="s">
        <v>45</v>
      </c>
      <c r="O865" s="93"/>
      <c r="P865" s="47" t="s">
        <v>4015</v>
      </c>
      <c r="Q865" s="43" t="s">
        <v>100</v>
      </c>
      <c r="R865" s="158"/>
      <c r="S865" s="93"/>
      <c r="T865" s="77">
        <v>0</v>
      </c>
      <c r="U865" s="266"/>
      <c r="V865" s="170"/>
      <c r="W865" s="167"/>
      <c r="X865" s="48" t="s">
        <v>3978</v>
      </c>
      <c r="Y865" s="165"/>
    </row>
    <row r="866" spans="2:25" ht="48.75" customHeight="1" x14ac:dyDescent="0.2">
      <c r="B866" s="93">
        <v>4</v>
      </c>
      <c r="C866" s="94">
        <v>21</v>
      </c>
      <c r="D866" s="93" t="s">
        <v>3939</v>
      </c>
      <c r="E866" s="96" t="s">
        <v>4299</v>
      </c>
      <c r="F866" s="102" t="s">
        <v>3280</v>
      </c>
      <c r="G866" s="93" t="s">
        <v>4016</v>
      </c>
      <c r="H866" s="158" t="s">
        <v>3942</v>
      </c>
      <c r="I866" s="158" t="s">
        <v>4017</v>
      </c>
      <c r="J866" s="93" t="s">
        <v>4018</v>
      </c>
      <c r="K866" s="158" t="s">
        <v>4019</v>
      </c>
      <c r="L866" s="158" t="s">
        <v>4020</v>
      </c>
      <c r="M866" s="93" t="s">
        <v>607</v>
      </c>
      <c r="N866" s="93" t="s">
        <v>45</v>
      </c>
      <c r="O866" s="93" t="s">
        <v>608</v>
      </c>
      <c r="P866" s="47" t="s">
        <v>4021</v>
      </c>
      <c r="Q866" s="43" t="s">
        <v>100</v>
      </c>
      <c r="R866" s="158" t="s">
        <v>4022</v>
      </c>
      <c r="S866" s="93" t="s">
        <v>664</v>
      </c>
      <c r="T866" s="77">
        <v>1050</v>
      </c>
      <c r="U866" s="258">
        <f>+T866/T867</f>
        <v>0.82417582417582413</v>
      </c>
      <c r="V866" s="170">
        <v>1</v>
      </c>
      <c r="W866" s="167" t="s">
        <v>614</v>
      </c>
      <c r="X866" s="48" t="s">
        <v>4023</v>
      </c>
      <c r="Y866" s="165" t="s">
        <v>4024</v>
      </c>
    </row>
    <row r="867" spans="2:25" ht="48.75" customHeight="1" x14ac:dyDescent="0.2">
      <c r="B867" s="93"/>
      <c r="C867" s="95">
        <v>21</v>
      </c>
      <c r="D867" s="93" t="s">
        <v>3939</v>
      </c>
      <c r="E867" s="97" t="s">
        <v>4299</v>
      </c>
      <c r="F867" s="102" t="s">
        <v>3280</v>
      </c>
      <c r="G867" s="93"/>
      <c r="H867" s="158"/>
      <c r="I867" s="158" t="s">
        <v>3957</v>
      </c>
      <c r="J867" s="93" t="s">
        <v>4018</v>
      </c>
      <c r="K867" s="158" t="s">
        <v>4019</v>
      </c>
      <c r="L867" s="158"/>
      <c r="M867" s="93"/>
      <c r="N867" s="93" t="s">
        <v>45</v>
      </c>
      <c r="O867" s="93"/>
      <c r="P867" s="47" t="s">
        <v>4004</v>
      </c>
      <c r="Q867" s="43" t="s">
        <v>100</v>
      </c>
      <c r="R867" s="158"/>
      <c r="S867" s="93"/>
      <c r="T867" s="77">
        <v>1274</v>
      </c>
      <c r="U867" s="258"/>
      <c r="V867" s="170"/>
      <c r="W867" s="167"/>
      <c r="X867" s="48" t="s">
        <v>4005</v>
      </c>
      <c r="Y867" s="165"/>
    </row>
    <row r="868" spans="2:25" ht="65.25" customHeight="1" x14ac:dyDescent="0.2">
      <c r="B868" s="93">
        <v>4</v>
      </c>
      <c r="C868" s="94">
        <v>21</v>
      </c>
      <c r="D868" s="93" t="s">
        <v>3939</v>
      </c>
      <c r="E868" s="96" t="s">
        <v>4299</v>
      </c>
      <c r="F868" s="102" t="s">
        <v>3280</v>
      </c>
      <c r="G868" s="93" t="s">
        <v>4025</v>
      </c>
      <c r="H868" s="158" t="s">
        <v>3942</v>
      </c>
      <c r="I868" s="158" t="s">
        <v>4026</v>
      </c>
      <c r="J868" s="93" t="s">
        <v>4027</v>
      </c>
      <c r="K868" s="158" t="s">
        <v>4028</v>
      </c>
      <c r="L868" s="158" t="s">
        <v>4029</v>
      </c>
      <c r="M868" s="93" t="s">
        <v>607</v>
      </c>
      <c r="N868" s="93" t="s">
        <v>45</v>
      </c>
      <c r="O868" s="93" t="s">
        <v>608</v>
      </c>
      <c r="P868" s="47" t="s">
        <v>4030</v>
      </c>
      <c r="Q868" s="43" t="s">
        <v>610</v>
      </c>
      <c r="R868" s="158" t="s">
        <v>4031</v>
      </c>
      <c r="S868" s="93" t="s">
        <v>612</v>
      </c>
      <c r="T868" s="77">
        <v>0</v>
      </c>
      <c r="U868" s="266">
        <v>0</v>
      </c>
      <c r="V868" s="170">
        <v>0</v>
      </c>
      <c r="W868" s="167" t="s">
        <v>614</v>
      </c>
      <c r="X868" s="165" t="s">
        <v>4032</v>
      </c>
      <c r="Y868" s="165" t="s">
        <v>4033</v>
      </c>
    </row>
    <row r="869" spans="2:25" ht="65.25" customHeight="1" x14ac:dyDescent="0.2">
      <c r="B869" s="93"/>
      <c r="C869" s="95">
        <v>21</v>
      </c>
      <c r="D869" s="93" t="s">
        <v>3939</v>
      </c>
      <c r="E869" s="97" t="s">
        <v>4299</v>
      </c>
      <c r="F869" s="102" t="s">
        <v>3280</v>
      </c>
      <c r="G869" s="93"/>
      <c r="H869" s="158"/>
      <c r="I869" s="158" t="s">
        <v>3957</v>
      </c>
      <c r="J869" s="93" t="s">
        <v>4027</v>
      </c>
      <c r="K869" s="158" t="s">
        <v>4028</v>
      </c>
      <c r="L869" s="158"/>
      <c r="M869" s="93"/>
      <c r="N869" s="93" t="s">
        <v>45</v>
      </c>
      <c r="O869" s="93"/>
      <c r="P869" s="47" t="s">
        <v>4034</v>
      </c>
      <c r="Q869" s="43" t="s">
        <v>610</v>
      </c>
      <c r="R869" s="158"/>
      <c r="S869" s="93"/>
      <c r="T869" s="77">
        <v>0</v>
      </c>
      <c r="U869" s="266"/>
      <c r="V869" s="170"/>
      <c r="W869" s="167"/>
      <c r="X869" s="165"/>
      <c r="Y869" s="165"/>
    </row>
    <row r="870" spans="2:25" ht="53.25" customHeight="1" x14ac:dyDescent="0.2">
      <c r="B870" s="93">
        <v>4</v>
      </c>
      <c r="C870" s="94">
        <v>21</v>
      </c>
      <c r="D870" s="93" t="s">
        <v>3939</v>
      </c>
      <c r="E870" s="96" t="s">
        <v>4299</v>
      </c>
      <c r="F870" s="102" t="s">
        <v>3280</v>
      </c>
      <c r="G870" s="93" t="s">
        <v>4035</v>
      </c>
      <c r="H870" s="158" t="s">
        <v>3942</v>
      </c>
      <c r="I870" s="158" t="s">
        <v>4036</v>
      </c>
      <c r="J870" s="93" t="s">
        <v>4037</v>
      </c>
      <c r="K870" s="158" t="s">
        <v>4038</v>
      </c>
      <c r="L870" s="158" t="s">
        <v>4039</v>
      </c>
      <c r="M870" s="93" t="s">
        <v>607</v>
      </c>
      <c r="N870" s="93" t="s">
        <v>45</v>
      </c>
      <c r="O870" s="93" t="s">
        <v>608</v>
      </c>
      <c r="P870" s="47" t="s">
        <v>4438</v>
      </c>
      <c r="Q870" s="43" t="s">
        <v>4040</v>
      </c>
      <c r="R870" s="158" t="s">
        <v>4041</v>
      </c>
      <c r="S870" s="93" t="s">
        <v>612</v>
      </c>
      <c r="T870" s="77">
        <v>0</v>
      </c>
      <c r="U870" s="266">
        <v>0</v>
      </c>
      <c r="V870" s="170">
        <v>0</v>
      </c>
      <c r="W870" s="167" t="s">
        <v>614</v>
      </c>
      <c r="X870" s="165" t="s">
        <v>4032</v>
      </c>
      <c r="Y870" s="165" t="s">
        <v>4033</v>
      </c>
    </row>
    <row r="871" spans="2:25" ht="53.25" customHeight="1" x14ac:dyDescent="0.2">
      <c r="B871" s="93">
        <v>4</v>
      </c>
      <c r="C871" s="95">
        <v>21</v>
      </c>
      <c r="D871" s="93" t="s">
        <v>3939</v>
      </c>
      <c r="E871" s="97" t="s">
        <v>4299</v>
      </c>
      <c r="F871" s="102" t="s">
        <v>3280</v>
      </c>
      <c r="G871" s="93"/>
      <c r="H871" s="158"/>
      <c r="I871" s="158"/>
      <c r="J871" s="93"/>
      <c r="K871" s="158"/>
      <c r="L871" s="158"/>
      <c r="M871" s="93"/>
      <c r="N871" s="93" t="s">
        <v>45</v>
      </c>
      <c r="O871" s="93"/>
      <c r="P871" s="47" t="s">
        <v>4042</v>
      </c>
      <c r="Q871" s="43" t="s">
        <v>4040</v>
      </c>
      <c r="R871" s="158"/>
      <c r="S871" s="93"/>
      <c r="T871" s="77">
        <v>0</v>
      </c>
      <c r="U871" s="266"/>
      <c r="V871" s="170"/>
      <c r="W871" s="167"/>
      <c r="X871" s="165"/>
      <c r="Y871" s="165"/>
    </row>
    <row r="872" spans="2:25" ht="48.75" customHeight="1" x14ac:dyDescent="0.2">
      <c r="B872" s="93">
        <v>4</v>
      </c>
      <c r="C872" s="94">
        <v>21</v>
      </c>
      <c r="D872" s="93" t="s">
        <v>3939</v>
      </c>
      <c r="E872" s="96" t="s">
        <v>4299</v>
      </c>
      <c r="F872" s="102" t="s">
        <v>3280</v>
      </c>
      <c r="G872" s="93" t="s">
        <v>4043</v>
      </c>
      <c r="H872" s="158" t="s">
        <v>3942</v>
      </c>
      <c r="I872" s="158" t="s">
        <v>4044</v>
      </c>
      <c r="J872" s="93" t="s">
        <v>4045</v>
      </c>
      <c r="K872" s="158" t="s">
        <v>4046</v>
      </c>
      <c r="L872" s="158" t="s">
        <v>4047</v>
      </c>
      <c r="M872" s="93" t="s">
        <v>607</v>
      </c>
      <c r="N872" s="93" t="s">
        <v>45</v>
      </c>
      <c r="O872" s="93" t="s">
        <v>608</v>
      </c>
      <c r="P872" s="47" t="s">
        <v>4048</v>
      </c>
      <c r="Q872" s="43" t="s">
        <v>4049</v>
      </c>
      <c r="R872" s="158" t="s">
        <v>4050</v>
      </c>
      <c r="S872" s="93" t="s">
        <v>664</v>
      </c>
      <c r="T872" s="77">
        <v>15</v>
      </c>
      <c r="U872" s="258">
        <v>1</v>
      </c>
      <c r="V872" s="170">
        <v>0</v>
      </c>
      <c r="W872" s="167" t="s">
        <v>637</v>
      </c>
      <c r="X872" s="165" t="s">
        <v>4051</v>
      </c>
      <c r="Y872" s="165" t="s">
        <v>4052</v>
      </c>
    </row>
    <row r="873" spans="2:25" ht="48.75" customHeight="1" x14ac:dyDescent="0.2">
      <c r="B873" s="93"/>
      <c r="C873" s="95">
        <v>21</v>
      </c>
      <c r="D873" s="93" t="s">
        <v>3939</v>
      </c>
      <c r="E873" s="97" t="s">
        <v>4299</v>
      </c>
      <c r="F873" s="102" t="s">
        <v>3280</v>
      </c>
      <c r="G873" s="93"/>
      <c r="H873" s="158"/>
      <c r="I873" s="158" t="s">
        <v>3957</v>
      </c>
      <c r="J873" s="93" t="s">
        <v>4045</v>
      </c>
      <c r="K873" s="158" t="s">
        <v>4046</v>
      </c>
      <c r="L873" s="158"/>
      <c r="M873" s="93"/>
      <c r="N873" s="93" t="s">
        <v>45</v>
      </c>
      <c r="O873" s="93"/>
      <c r="P873" s="47" t="s">
        <v>4053</v>
      </c>
      <c r="Q873" s="43" t="s">
        <v>4049</v>
      </c>
      <c r="R873" s="158"/>
      <c r="S873" s="93"/>
      <c r="T873" s="77">
        <v>15</v>
      </c>
      <c r="U873" s="258"/>
      <c r="V873" s="170"/>
      <c r="W873" s="167"/>
      <c r="X873" s="165"/>
      <c r="Y873" s="165"/>
    </row>
    <row r="874" spans="2:25" ht="52.5" customHeight="1" x14ac:dyDescent="0.2">
      <c r="B874" s="93">
        <v>4</v>
      </c>
      <c r="C874" s="94">
        <v>21</v>
      </c>
      <c r="D874" s="93" t="s">
        <v>3939</v>
      </c>
      <c r="E874" s="96" t="s">
        <v>4299</v>
      </c>
      <c r="F874" s="102" t="s">
        <v>3280</v>
      </c>
      <c r="G874" s="93" t="s">
        <v>4054</v>
      </c>
      <c r="H874" s="158" t="s">
        <v>3942</v>
      </c>
      <c r="I874" s="158" t="s">
        <v>4055</v>
      </c>
      <c r="J874" s="93" t="s">
        <v>758</v>
      </c>
      <c r="K874" s="158" t="s">
        <v>4056</v>
      </c>
      <c r="L874" s="158" t="s">
        <v>4057</v>
      </c>
      <c r="M874" s="93" t="s">
        <v>607</v>
      </c>
      <c r="N874" s="93" t="s">
        <v>45</v>
      </c>
      <c r="O874" s="93" t="s">
        <v>608</v>
      </c>
      <c r="P874" s="47" t="s">
        <v>4058</v>
      </c>
      <c r="Q874" s="43" t="s">
        <v>4059</v>
      </c>
      <c r="R874" s="158" t="s">
        <v>4060</v>
      </c>
      <c r="S874" s="93" t="s">
        <v>612</v>
      </c>
      <c r="T874" s="77">
        <v>0</v>
      </c>
      <c r="U874" s="258">
        <v>0</v>
      </c>
      <c r="V874" s="170">
        <v>0</v>
      </c>
      <c r="W874" s="167" t="s">
        <v>614</v>
      </c>
      <c r="X874" s="48" t="s">
        <v>4061</v>
      </c>
      <c r="Y874" s="165" t="s">
        <v>4062</v>
      </c>
    </row>
    <row r="875" spans="2:25" ht="52.5" customHeight="1" x14ac:dyDescent="0.2">
      <c r="B875" s="93"/>
      <c r="C875" s="95">
        <v>21</v>
      </c>
      <c r="D875" s="93" t="s">
        <v>3939</v>
      </c>
      <c r="E875" s="97" t="s">
        <v>4299</v>
      </c>
      <c r="F875" s="102" t="s">
        <v>3280</v>
      </c>
      <c r="G875" s="93"/>
      <c r="H875" s="158"/>
      <c r="I875" s="158" t="s">
        <v>3957</v>
      </c>
      <c r="J875" s="93" t="s">
        <v>758</v>
      </c>
      <c r="K875" s="158" t="s">
        <v>4056</v>
      </c>
      <c r="L875" s="158"/>
      <c r="M875" s="93"/>
      <c r="N875" s="93"/>
      <c r="O875" s="93"/>
      <c r="P875" s="47" t="s">
        <v>4063</v>
      </c>
      <c r="Q875" s="43" t="s">
        <v>4059</v>
      </c>
      <c r="R875" s="158"/>
      <c r="S875" s="93"/>
      <c r="T875" s="77">
        <v>10</v>
      </c>
      <c r="U875" s="258"/>
      <c r="V875" s="170"/>
      <c r="W875" s="167"/>
      <c r="X875" s="48" t="s">
        <v>4064</v>
      </c>
      <c r="Y875" s="165"/>
    </row>
    <row r="876" spans="2:25" ht="52.5" customHeight="1" x14ac:dyDescent="0.2">
      <c r="B876" s="93">
        <v>4</v>
      </c>
      <c r="C876" s="94">
        <v>21</v>
      </c>
      <c r="D876" s="93" t="s">
        <v>3939</v>
      </c>
      <c r="E876" s="96" t="s">
        <v>4299</v>
      </c>
      <c r="F876" s="102" t="s">
        <v>3280</v>
      </c>
      <c r="G876" s="93" t="s">
        <v>4065</v>
      </c>
      <c r="H876" s="158" t="s">
        <v>3942</v>
      </c>
      <c r="I876" s="158" t="s">
        <v>4066</v>
      </c>
      <c r="J876" s="93" t="s">
        <v>4067</v>
      </c>
      <c r="K876" s="158" t="s">
        <v>4068</v>
      </c>
      <c r="L876" s="158" t="s">
        <v>4069</v>
      </c>
      <c r="M876" s="93" t="s">
        <v>607</v>
      </c>
      <c r="N876" s="93" t="s">
        <v>45</v>
      </c>
      <c r="O876" s="93" t="s">
        <v>608</v>
      </c>
      <c r="P876" s="47" t="s">
        <v>4070</v>
      </c>
      <c r="Q876" s="43" t="s">
        <v>181</v>
      </c>
      <c r="R876" s="158" t="s">
        <v>4071</v>
      </c>
      <c r="S876" s="93" t="s">
        <v>612</v>
      </c>
      <c r="T876" s="77">
        <v>11</v>
      </c>
      <c r="U876" s="258">
        <f>+T876/T877</f>
        <v>1</v>
      </c>
      <c r="V876" s="170">
        <v>0</v>
      </c>
      <c r="W876" s="167" t="s">
        <v>614</v>
      </c>
      <c r="X876" s="48"/>
      <c r="Y876" s="48"/>
    </row>
    <row r="877" spans="2:25" ht="52.5" customHeight="1" x14ac:dyDescent="0.2">
      <c r="B877" s="93">
        <v>4</v>
      </c>
      <c r="C877" s="95">
        <v>21</v>
      </c>
      <c r="D877" s="93" t="s">
        <v>3939</v>
      </c>
      <c r="E877" s="97" t="s">
        <v>4299</v>
      </c>
      <c r="F877" s="102" t="s">
        <v>3280</v>
      </c>
      <c r="G877" s="93"/>
      <c r="H877" s="158"/>
      <c r="I877" s="118" t="s">
        <v>3957</v>
      </c>
      <c r="J877" s="93"/>
      <c r="K877" s="158"/>
      <c r="L877" s="158"/>
      <c r="M877" s="93"/>
      <c r="N877" s="93"/>
      <c r="O877" s="93"/>
      <c r="P877" s="47" t="s">
        <v>4072</v>
      </c>
      <c r="Q877" s="43" t="s">
        <v>181</v>
      </c>
      <c r="R877" s="158"/>
      <c r="S877" s="93"/>
      <c r="T877" s="77">
        <v>11</v>
      </c>
      <c r="U877" s="258"/>
      <c r="V877" s="170"/>
      <c r="W877" s="167"/>
      <c r="X877" s="48"/>
      <c r="Y877" s="48"/>
    </row>
    <row r="878" spans="2:25" ht="82.5" customHeight="1" x14ac:dyDescent="0.2">
      <c r="B878" s="93">
        <v>4</v>
      </c>
      <c r="C878" s="94">
        <v>21</v>
      </c>
      <c r="D878" s="87" t="s">
        <v>4458</v>
      </c>
      <c r="E878" s="96" t="s">
        <v>4300</v>
      </c>
      <c r="F878" s="102" t="s">
        <v>3280</v>
      </c>
      <c r="G878" s="87"/>
      <c r="H878" s="61" t="s">
        <v>3328</v>
      </c>
      <c r="I878" s="107"/>
      <c r="J878" s="87"/>
      <c r="K878" s="130" t="s">
        <v>4312</v>
      </c>
      <c r="L878" s="128" t="s">
        <v>54</v>
      </c>
      <c r="M878" s="87" t="s">
        <v>4429</v>
      </c>
      <c r="N878" s="107" t="s">
        <v>45</v>
      </c>
      <c r="O878" s="147" t="s">
        <v>964</v>
      </c>
      <c r="P878" s="8" t="s">
        <v>56</v>
      </c>
      <c r="Q878" s="9" t="s">
        <v>45</v>
      </c>
      <c r="R878" s="169" t="s">
        <v>55</v>
      </c>
      <c r="S878" s="145" t="s">
        <v>4424</v>
      </c>
      <c r="T878" s="33">
        <v>22.9</v>
      </c>
      <c r="U878" s="228">
        <f>((T878-T879)/T879)</f>
        <v>0.3470588235294117</v>
      </c>
      <c r="V878" s="193" t="s">
        <v>1024</v>
      </c>
      <c r="W878" s="175" t="s">
        <v>614</v>
      </c>
      <c r="X878" s="48"/>
      <c r="Y878" s="49"/>
    </row>
    <row r="879" spans="2:25" ht="82.5" customHeight="1" x14ac:dyDescent="0.2">
      <c r="B879" s="93">
        <v>4</v>
      </c>
      <c r="C879" s="95">
        <v>21</v>
      </c>
      <c r="D879" s="89" t="s">
        <v>53</v>
      </c>
      <c r="E879" s="97" t="s">
        <v>4300</v>
      </c>
      <c r="F879" s="102" t="s">
        <v>3280</v>
      </c>
      <c r="G879" s="89"/>
      <c r="H879" s="61" t="s">
        <v>3328</v>
      </c>
      <c r="I879" s="109"/>
      <c r="J879" s="89"/>
      <c r="K879" s="131"/>
      <c r="L879" s="129"/>
      <c r="M879" s="89"/>
      <c r="N879" s="109"/>
      <c r="O879" s="148"/>
      <c r="P879" s="8" t="s">
        <v>57</v>
      </c>
      <c r="Q879" s="9" t="s">
        <v>45</v>
      </c>
      <c r="R879" s="169"/>
      <c r="S879" s="146"/>
      <c r="T879" s="42">
        <v>17</v>
      </c>
      <c r="U879" s="228"/>
      <c r="V879" s="194"/>
      <c r="W879" s="176"/>
      <c r="X879" s="48"/>
      <c r="Y879" s="49"/>
    </row>
    <row r="880" spans="2:25" ht="75.75" customHeight="1" x14ac:dyDescent="0.2">
      <c r="B880" s="93">
        <v>4</v>
      </c>
      <c r="C880" s="94">
        <v>21</v>
      </c>
      <c r="D880" s="87" t="s">
        <v>4458</v>
      </c>
      <c r="E880" s="96" t="s">
        <v>4300</v>
      </c>
      <c r="F880" s="102" t="s">
        <v>3280</v>
      </c>
      <c r="G880" s="87"/>
      <c r="H880" s="61" t="s">
        <v>3942</v>
      </c>
      <c r="I880" s="107"/>
      <c r="J880" s="87"/>
      <c r="K880" s="130" t="s">
        <v>4314</v>
      </c>
      <c r="L880" s="128" t="s">
        <v>68</v>
      </c>
      <c r="M880" s="87" t="s">
        <v>607</v>
      </c>
      <c r="N880" s="107" t="s">
        <v>45</v>
      </c>
      <c r="O880" s="147" t="s">
        <v>964</v>
      </c>
      <c r="P880" s="8" t="s">
        <v>70</v>
      </c>
      <c r="Q880" s="9" t="s">
        <v>71</v>
      </c>
      <c r="R880" s="128" t="s">
        <v>69</v>
      </c>
      <c r="S880" s="145" t="s">
        <v>4423</v>
      </c>
      <c r="T880" s="34">
        <v>0</v>
      </c>
      <c r="U880" s="233">
        <v>0</v>
      </c>
      <c r="V880" s="29" t="s">
        <v>8</v>
      </c>
      <c r="W880" s="49" t="s">
        <v>614</v>
      </c>
      <c r="X880" s="48"/>
      <c r="Y880" s="49"/>
    </row>
    <row r="881" spans="2:25" ht="75.75" customHeight="1" x14ac:dyDescent="0.2">
      <c r="B881" s="93">
        <v>4</v>
      </c>
      <c r="C881" s="95">
        <v>21</v>
      </c>
      <c r="D881" s="89" t="s">
        <v>53</v>
      </c>
      <c r="E881" s="97" t="s">
        <v>4300</v>
      </c>
      <c r="F881" s="102" t="s">
        <v>3280</v>
      </c>
      <c r="G881" s="89"/>
      <c r="H881" s="61" t="s">
        <v>3942</v>
      </c>
      <c r="I881" s="109"/>
      <c r="J881" s="89"/>
      <c r="K881" s="131"/>
      <c r="L881" s="129"/>
      <c r="M881" s="89"/>
      <c r="N881" s="109"/>
      <c r="O881" s="148"/>
      <c r="P881" s="8" t="s">
        <v>72</v>
      </c>
      <c r="Q881" s="9" t="s">
        <v>71</v>
      </c>
      <c r="R881" s="129"/>
      <c r="S881" s="146"/>
      <c r="T881" s="34">
        <v>0</v>
      </c>
      <c r="U881" s="234"/>
      <c r="V881" s="29" t="s">
        <v>8</v>
      </c>
      <c r="W881" s="49" t="s">
        <v>614</v>
      </c>
      <c r="X881" s="48"/>
      <c r="Y881" s="49"/>
    </row>
    <row r="882" spans="2:25" ht="66" x14ac:dyDescent="0.2">
      <c r="B882" s="93">
        <v>4</v>
      </c>
      <c r="C882" s="94">
        <v>21</v>
      </c>
      <c r="D882" s="87" t="s">
        <v>4458</v>
      </c>
      <c r="E882" s="96" t="s">
        <v>4300</v>
      </c>
      <c r="F882" s="102" t="s">
        <v>3280</v>
      </c>
      <c r="G882" s="87"/>
      <c r="H882" s="61" t="s">
        <v>3328</v>
      </c>
      <c r="I882" s="107"/>
      <c r="J882" s="87"/>
      <c r="K882" s="130" t="s">
        <v>4315</v>
      </c>
      <c r="L882" s="128" t="s">
        <v>74</v>
      </c>
      <c r="M882" s="87" t="s">
        <v>607</v>
      </c>
      <c r="N882" s="107" t="s">
        <v>66</v>
      </c>
      <c r="O882" s="147" t="s">
        <v>964</v>
      </c>
      <c r="P882" s="8" t="s">
        <v>76</v>
      </c>
      <c r="Q882" s="9" t="s">
        <v>66</v>
      </c>
      <c r="R882" s="128" t="s">
        <v>75</v>
      </c>
      <c r="S882" s="145" t="s">
        <v>664</v>
      </c>
      <c r="T882" s="30">
        <v>581530800.14999998</v>
      </c>
      <c r="U882" s="219">
        <f>T882/T883</f>
        <v>666.84955062427593</v>
      </c>
      <c r="V882" s="173" t="s">
        <v>73</v>
      </c>
      <c r="W882" s="175" t="s">
        <v>637</v>
      </c>
      <c r="X882" s="48"/>
      <c r="Y882" s="49"/>
    </row>
    <row r="883" spans="2:25" ht="33" x14ac:dyDescent="0.2">
      <c r="B883" s="93">
        <v>4</v>
      </c>
      <c r="C883" s="95">
        <v>21</v>
      </c>
      <c r="D883" s="89" t="s">
        <v>53</v>
      </c>
      <c r="E883" s="97" t="s">
        <v>4300</v>
      </c>
      <c r="F883" s="102" t="s">
        <v>3280</v>
      </c>
      <c r="G883" s="89"/>
      <c r="H883" s="63" t="s">
        <v>716</v>
      </c>
      <c r="I883" s="109"/>
      <c r="J883" s="89"/>
      <c r="K883" s="131"/>
      <c r="L883" s="129"/>
      <c r="M883" s="89"/>
      <c r="N883" s="109"/>
      <c r="O883" s="148"/>
      <c r="P883" s="8" t="s">
        <v>78</v>
      </c>
      <c r="Q883" s="11" t="s">
        <v>79</v>
      </c>
      <c r="R883" s="129"/>
      <c r="S883" s="146"/>
      <c r="T883" s="28">
        <v>872056.97237944568</v>
      </c>
      <c r="U883" s="220"/>
      <c r="V883" s="174"/>
      <c r="W883" s="176"/>
      <c r="X883" s="48"/>
      <c r="Y883" s="49"/>
    </row>
    <row r="884" spans="2:25" ht="73.5" customHeight="1" x14ac:dyDescent="0.2">
      <c r="B884" s="93">
        <v>4</v>
      </c>
      <c r="C884" s="94">
        <v>21</v>
      </c>
      <c r="D884" s="87" t="s">
        <v>4458</v>
      </c>
      <c r="E884" s="96" t="s">
        <v>4300</v>
      </c>
      <c r="F884" s="102" t="s">
        <v>3280</v>
      </c>
      <c r="G884" s="87"/>
      <c r="H884" s="182" t="s">
        <v>3942</v>
      </c>
      <c r="I884" s="107"/>
      <c r="J884" s="87"/>
      <c r="K884" s="130" t="s">
        <v>4316</v>
      </c>
      <c r="L884" s="128" t="s">
        <v>81</v>
      </c>
      <c r="M884" s="87" t="s">
        <v>607</v>
      </c>
      <c r="N884" s="107" t="s">
        <v>45</v>
      </c>
      <c r="O884" s="147" t="s">
        <v>964</v>
      </c>
      <c r="P884" s="8" t="s">
        <v>83</v>
      </c>
      <c r="Q884" s="9" t="s">
        <v>84</v>
      </c>
      <c r="R884" s="128" t="s">
        <v>82</v>
      </c>
      <c r="S884" s="145" t="s">
        <v>4423</v>
      </c>
      <c r="T884" s="34">
        <v>923</v>
      </c>
      <c r="U884" s="229">
        <f>(T884/T885)</f>
        <v>0.92670682730923692</v>
      </c>
      <c r="V884" s="173" t="s">
        <v>80</v>
      </c>
      <c r="W884" s="175" t="s">
        <v>637</v>
      </c>
      <c r="X884" s="48"/>
      <c r="Y884" s="49"/>
    </row>
    <row r="885" spans="2:25" ht="73.5" customHeight="1" x14ac:dyDescent="0.2">
      <c r="B885" s="93">
        <v>4</v>
      </c>
      <c r="C885" s="95">
        <v>21</v>
      </c>
      <c r="D885" s="89" t="s">
        <v>53</v>
      </c>
      <c r="E885" s="97" t="s">
        <v>4300</v>
      </c>
      <c r="F885" s="102" t="s">
        <v>3280</v>
      </c>
      <c r="G885" s="89"/>
      <c r="H885" s="182" t="s">
        <v>3942</v>
      </c>
      <c r="I885" s="109"/>
      <c r="J885" s="89"/>
      <c r="K885" s="131"/>
      <c r="L885" s="129"/>
      <c r="M885" s="89"/>
      <c r="N885" s="109"/>
      <c r="O885" s="148"/>
      <c r="P885" s="8" t="s">
        <v>85</v>
      </c>
      <c r="Q885" s="9" t="s">
        <v>84</v>
      </c>
      <c r="R885" s="129"/>
      <c r="S885" s="146"/>
      <c r="T885" s="28">
        <v>996</v>
      </c>
      <c r="U885" s="230"/>
      <c r="V885" s="174"/>
      <c r="W885" s="176"/>
      <c r="X885" s="48"/>
      <c r="Y885" s="49"/>
    </row>
    <row r="886" spans="2:25" ht="49.5" customHeight="1" x14ac:dyDescent="0.2">
      <c r="B886" s="93">
        <v>4</v>
      </c>
      <c r="C886" s="94">
        <v>21</v>
      </c>
      <c r="D886" s="87" t="s">
        <v>4458</v>
      </c>
      <c r="E886" s="96" t="s">
        <v>4300</v>
      </c>
      <c r="F886" s="102" t="s">
        <v>3280</v>
      </c>
      <c r="G886" s="87"/>
      <c r="H886" s="61" t="s">
        <v>3942</v>
      </c>
      <c r="I886" s="107"/>
      <c r="J886" s="87"/>
      <c r="K886" s="130" t="s">
        <v>3953</v>
      </c>
      <c r="L886" s="128" t="s">
        <v>87</v>
      </c>
      <c r="M886" s="87" t="s">
        <v>607</v>
      </c>
      <c r="N886" s="107" t="s">
        <v>45</v>
      </c>
      <c r="O886" s="147" t="s">
        <v>964</v>
      </c>
      <c r="P886" s="8" t="s">
        <v>89</v>
      </c>
      <c r="Q886" s="9" t="s">
        <v>66</v>
      </c>
      <c r="R886" s="128" t="s">
        <v>88</v>
      </c>
      <c r="S886" s="145" t="s">
        <v>664</v>
      </c>
      <c r="T886" s="30">
        <v>0</v>
      </c>
      <c r="U886" s="241">
        <f>T886/T887</f>
        <v>0</v>
      </c>
      <c r="V886" s="173" t="s">
        <v>86</v>
      </c>
      <c r="W886" s="175" t="s">
        <v>614</v>
      </c>
      <c r="X886" s="48"/>
      <c r="Y886" s="49"/>
    </row>
    <row r="887" spans="2:25" ht="33" x14ac:dyDescent="0.2">
      <c r="B887" s="93">
        <v>4</v>
      </c>
      <c r="C887" s="95">
        <v>21</v>
      </c>
      <c r="D887" s="89" t="s">
        <v>53</v>
      </c>
      <c r="E887" s="97" t="s">
        <v>4300</v>
      </c>
      <c r="F887" s="102"/>
      <c r="G887" s="89"/>
      <c r="H887" s="63" t="s">
        <v>716</v>
      </c>
      <c r="I887" s="109"/>
      <c r="J887" s="89"/>
      <c r="K887" s="131"/>
      <c r="L887" s="129"/>
      <c r="M887" s="89"/>
      <c r="N887" s="109"/>
      <c r="O887" s="148"/>
      <c r="P887" s="8" t="s">
        <v>78</v>
      </c>
      <c r="Q887" s="11" t="s">
        <v>79</v>
      </c>
      <c r="R887" s="129"/>
      <c r="S887" s="146"/>
      <c r="T887" s="40">
        <f>(872057/1000)</f>
        <v>872.05700000000002</v>
      </c>
      <c r="U887" s="242"/>
      <c r="V887" s="174"/>
      <c r="W887" s="176"/>
      <c r="X887" s="48"/>
      <c r="Y887" s="49"/>
    </row>
    <row r="888" spans="2:25" ht="71.25" customHeight="1" x14ac:dyDescent="0.2">
      <c r="B888" s="93">
        <v>4</v>
      </c>
      <c r="C888" s="94">
        <v>21</v>
      </c>
      <c r="D888" s="87" t="s">
        <v>4458</v>
      </c>
      <c r="E888" s="96" t="s">
        <v>4300</v>
      </c>
      <c r="F888" s="102" t="s">
        <v>3280</v>
      </c>
      <c r="G888" s="87"/>
      <c r="H888" s="61" t="s">
        <v>3942</v>
      </c>
      <c r="I888" s="107"/>
      <c r="J888" s="87"/>
      <c r="K888" s="130" t="s">
        <v>4317</v>
      </c>
      <c r="L888" s="128" t="s">
        <v>92</v>
      </c>
      <c r="M888" s="87" t="s">
        <v>607</v>
      </c>
      <c r="N888" s="107" t="s">
        <v>95</v>
      </c>
      <c r="O888" s="147" t="s">
        <v>964</v>
      </c>
      <c r="P888" s="8" t="s">
        <v>94</v>
      </c>
      <c r="Q888" s="9" t="s">
        <v>95</v>
      </c>
      <c r="R888" s="128" t="s">
        <v>93</v>
      </c>
      <c r="S888" s="145" t="s">
        <v>4423</v>
      </c>
      <c r="T888" s="34">
        <v>279</v>
      </c>
      <c r="U888" s="231">
        <f>T888/T889</f>
        <v>31.993321537468308</v>
      </c>
      <c r="V888" s="173" t="s">
        <v>91</v>
      </c>
      <c r="W888" s="175" t="s">
        <v>637</v>
      </c>
      <c r="X888" s="48"/>
      <c r="Y888" s="49"/>
    </row>
    <row r="889" spans="2:25" ht="71.25" customHeight="1" x14ac:dyDescent="0.2">
      <c r="B889" s="93">
        <v>4</v>
      </c>
      <c r="C889" s="95">
        <v>21</v>
      </c>
      <c r="D889" s="89" t="s">
        <v>53</v>
      </c>
      <c r="E889" s="97" t="s">
        <v>4300</v>
      </c>
      <c r="F889" s="102"/>
      <c r="G889" s="89"/>
      <c r="H889" s="63" t="s">
        <v>716</v>
      </c>
      <c r="I889" s="109"/>
      <c r="J889" s="89"/>
      <c r="K889" s="131"/>
      <c r="L889" s="129"/>
      <c r="M889" s="89"/>
      <c r="N889" s="109"/>
      <c r="O889" s="148"/>
      <c r="P889" s="8" t="s">
        <v>78</v>
      </c>
      <c r="Q889" s="11" t="s">
        <v>79</v>
      </c>
      <c r="R889" s="129"/>
      <c r="S889" s="146"/>
      <c r="T889" s="31">
        <f>(872057/100000)</f>
        <v>8.7205700000000004</v>
      </c>
      <c r="U889" s="232"/>
      <c r="V889" s="174"/>
      <c r="W889" s="176"/>
      <c r="X889" s="48"/>
      <c r="Y889" s="49"/>
    </row>
    <row r="890" spans="2:25" ht="53.25" customHeight="1" x14ac:dyDescent="0.2">
      <c r="B890" s="93">
        <v>4</v>
      </c>
      <c r="C890" s="94">
        <v>21</v>
      </c>
      <c r="D890" s="87" t="s">
        <v>4458</v>
      </c>
      <c r="E890" s="96" t="s">
        <v>4300</v>
      </c>
      <c r="F890" s="102" t="s">
        <v>3280</v>
      </c>
      <c r="G890" s="87"/>
      <c r="H890" s="63" t="s">
        <v>3117</v>
      </c>
      <c r="I890" s="107"/>
      <c r="J890" s="87"/>
      <c r="K890" s="130" t="s">
        <v>4318</v>
      </c>
      <c r="L890" s="128" t="s">
        <v>97</v>
      </c>
      <c r="M890" s="87" t="s">
        <v>607</v>
      </c>
      <c r="N890" s="107" t="s">
        <v>95</v>
      </c>
      <c r="O890" s="147" t="s">
        <v>964</v>
      </c>
      <c r="P890" s="8" t="s">
        <v>4301</v>
      </c>
      <c r="Q890" s="9" t="s">
        <v>66</v>
      </c>
      <c r="R890" s="128" t="s">
        <v>98</v>
      </c>
      <c r="S890" s="145" t="s">
        <v>664</v>
      </c>
      <c r="T890" s="30">
        <v>283776660.55000001</v>
      </c>
      <c r="U890" s="219">
        <f>T890/T891</f>
        <v>222744.63151491366</v>
      </c>
      <c r="V890" s="173" t="s">
        <v>96</v>
      </c>
      <c r="W890" s="175" t="s">
        <v>637</v>
      </c>
      <c r="X890" s="48"/>
      <c r="Y890" s="49"/>
    </row>
    <row r="891" spans="2:25" ht="42" customHeight="1" x14ac:dyDescent="0.2">
      <c r="B891" s="93">
        <v>4</v>
      </c>
      <c r="C891" s="95">
        <v>21</v>
      </c>
      <c r="D891" s="89" t="s">
        <v>53</v>
      </c>
      <c r="E891" s="97" t="s">
        <v>4300</v>
      </c>
      <c r="F891" s="102"/>
      <c r="G891" s="89"/>
      <c r="H891" s="61" t="s">
        <v>3942</v>
      </c>
      <c r="I891" s="109"/>
      <c r="J891" s="89"/>
      <c r="K891" s="131"/>
      <c r="L891" s="129"/>
      <c r="M891" s="89"/>
      <c r="N891" s="109"/>
      <c r="O891" s="148"/>
      <c r="P891" s="8" t="s">
        <v>99</v>
      </c>
      <c r="Q891" s="11" t="s">
        <v>100</v>
      </c>
      <c r="R891" s="129"/>
      <c r="S891" s="146"/>
      <c r="T891" s="30">
        <v>1274</v>
      </c>
      <c r="U891" s="220"/>
      <c r="V891" s="174"/>
      <c r="W891" s="176"/>
      <c r="X891" s="48"/>
      <c r="Y891" s="49"/>
    </row>
    <row r="892" spans="2:25" ht="48.75" customHeight="1" x14ac:dyDescent="0.2">
      <c r="B892" s="94">
        <v>4</v>
      </c>
      <c r="C892" s="94">
        <v>21</v>
      </c>
      <c r="D892" s="94" t="s">
        <v>4458</v>
      </c>
      <c r="E892" s="96" t="s">
        <v>4300</v>
      </c>
      <c r="F892" s="90" t="s">
        <v>3280</v>
      </c>
      <c r="G892" s="87"/>
      <c r="H892" s="61" t="s">
        <v>3942</v>
      </c>
      <c r="I892" s="107"/>
      <c r="J892" s="87"/>
      <c r="K892" s="130" t="s">
        <v>4319</v>
      </c>
      <c r="L892" s="128" t="s">
        <v>102</v>
      </c>
      <c r="M892" s="87" t="s">
        <v>607</v>
      </c>
      <c r="N892" s="107" t="s">
        <v>45</v>
      </c>
      <c r="O892" s="147" t="s">
        <v>608</v>
      </c>
      <c r="P892" s="8" t="s">
        <v>104</v>
      </c>
      <c r="Q892" s="9" t="s">
        <v>105</v>
      </c>
      <c r="R892" s="128" t="s">
        <v>103</v>
      </c>
      <c r="S892" s="145" t="s">
        <v>4423</v>
      </c>
      <c r="T892" s="34">
        <v>980</v>
      </c>
      <c r="U892" s="229">
        <f>((T892+T893)/T894)</f>
        <v>0.16550000000000001</v>
      </c>
      <c r="V892" s="173" t="s">
        <v>101</v>
      </c>
      <c r="W892" s="175" t="s">
        <v>637</v>
      </c>
      <c r="X892" s="48"/>
      <c r="Y892" s="49"/>
    </row>
    <row r="893" spans="2:25" ht="33" x14ac:dyDescent="0.2">
      <c r="B893" s="98"/>
      <c r="C893" s="98">
        <v>21</v>
      </c>
      <c r="D893" s="98"/>
      <c r="E893" s="99"/>
      <c r="F893" s="91"/>
      <c r="G893" s="88"/>
      <c r="H893" s="61" t="s">
        <v>3942</v>
      </c>
      <c r="I893" s="108"/>
      <c r="J893" s="88"/>
      <c r="K893" s="141"/>
      <c r="L893" s="140"/>
      <c r="M893" s="88"/>
      <c r="N893" s="108"/>
      <c r="O893" s="154"/>
      <c r="P893" s="8" t="s">
        <v>106</v>
      </c>
      <c r="Q893" s="9" t="s">
        <v>105</v>
      </c>
      <c r="R893" s="140"/>
      <c r="S893" s="153"/>
      <c r="T893" s="28">
        <v>13</v>
      </c>
      <c r="U893" s="240"/>
      <c r="V893" s="183"/>
      <c r="W893" s="184"/>
      <c r="X893" s="48"/>
      <c r="Y893" s="49"/>
    </row>
    <row r="894" spans="2:25" ht="36" customHeight="1" x14ac:dyDescent="0.2">
      <c r="B894" s="95"/>
      <c r="C894" s="95">
        <v>21</v>
      </c>
      <c r="D894" s="95"/>
      <c r="E894" s="97"/>
      <c r="F894" s="92"/>
      <c r="G894" s="89"/>
      <c r="H894" s="86" t="s">
        <v>3942</v>
      </c>
      <c r="I894" s="109"/>
      <c r="J894" s="89"/>
      <c r="K894" s="131"/>
      <c r="L894" s="129"/>
      <c r="M894" s="89"/>
      <c r="N894" s="109"/>
      <c r="O894" s="148"/>
      <c r="P894" s="8" t="s">
        <v>107</v>
      </c>
      <c r="Q894" s="9" t="s">
        <v>105</v>
      </c>
      <c r="R894" s="129"/>
      <c r="S894" s="146"/>
      <c r="T894" s="28">
        <v>6000</v>
      </c>
      <c r="U894" s="230"/>
      <c r="V894" s="174"/>
      <c r="W894" s="176"/>
      <c r="X894" s="48"/>
      <c r="Y894" s="49"/>
    </row>
    <row r="895" spans="2:25" ht="27" customHeight="1" x14ac:dyDescent="0.2">
      <c r="B895" s="87">
        <v>4</v>
      </c>
      <c r="C895" s="87">
        <v>21</v>
      </c>
      <c r="D895" s="87" t="s">
        <v>4458</v>
      </c>
      <c r="E895" s="96" t="s">
        <v>4300</v>
      </c>
      <c r="F895" s="102" t="s">
        <v>3280</v>
      </c>
      <c r="G895" s="87"/>
      <c r="H895" s="85" t="s">
        <v>3942</v>
      </c>
      <c r="I895" s="107"/>
      <c r="J895" s="87"/>
      <c r="K895" s="130" t="s">
        <v>4320</v>
      </c>
      <c r="L895" s="128" t="s">
        <v>109</v>
      </c>
      <c r="M895" s="87" t="s">
        <v>607</v>
      </c>
      <c r="N895" s="107" t="s">
        <v>4416</v>
      </c>
      <c r="O895" s="147" t="s">
        <v>608</v>
      </c>
      <c r="P895" s="8" t="s">
        <v>107</v>
      </c>
      <c r="Q895" s="9" t="s">
        <v>105</v>
      </c>
      <c r="R895" s="128" t="s">
        <v>110</v>
      </c>
      <c r="S895" s="145" t="s">
        <v>4423</v>
      </c>
      <c r="T895" s="28">
        <v>6000</v>
      </c>
      <c r="U895" s="231">
        <f>T895/T896</f>
        <v>6.8802842016060879</v>
      </c>
      <c r="V895" s="173" t="s">
        <v>108</v>
      </c>
      <c r="W895" s="175" t="s">
        <v>637</v>
      </c>
      <c r="X895" s="48"/>
      <c r="Y895" s="49"/>
    </row>
    <row r="896" spans="2:25" ht="33" customHeight="1" x14ac:dyDescent="0.2">
      <c r="B896" s="89">
        <v>4</v>
      </c>
      <c r="C896" s="89">
        <v>21</v>
      </c>
      <c r="D896" s="89" t="s">
        <v>53</v>
      </c>
      <c r="E896" s="97" t="s">
        <v>4300</v>
      </c>
      <c r="F896" s="102"/>
      <c r="G896" s="89"/>
      <c r="H896" s="63" t="s">
        <v>716</v>
      </c>
      <c r="I896" s="109"/>
      <c r="J896" s="89"/>
      <c r="K896" s="131"/>
      <c r="L896" s="129"/>
      <c r="M896" s="89"/>
      <c r="N896" s="109"/>
      <c r="O896" s="148"/>
      <c r="P896" s="8" t="s">
        <v>78</v>
      </c>
      <c r="Q896" s="11" t="s">
        <v>79</v>
      </c>
      <c r="R896" s="129"/>
      <c r="S896" s="146"/>
      <c r="T896" s="40">
        <f>(872057/1000)</f>
        <v>872.05700000000002</v>
      </c>
      <c r="U896" s="232"/>
      <c r="V896" s="174"/>
      <c r="W896" s="176"/>
      <c r="X896" s="48"/>
      <c r="Y896" s="49"/>
    </row>
    <row r="897" spans="2:25" ht="49.5" x14ac:dyDescent="0.2">
      <c r="B897" s="87">
        <v>4</v>
      </c>
      <c r="C897" s="87">
        <v>21</v>
      </c>
      <c r="D897" s="87" t="s">
        <v>4458</v>
      </c>
      <c r="E897" s="96" t="s">
        <v>4300</v>
      </c>
      <c r="F897" s="102" t="s">
        <v>3280</v>
      </c>
      <c r="G897" s="87"/>
      <c r="H897" s="182" t="s">
        <v>3942</v>
      </c>
      <c r="I897" s="107"/>
      <c r="J897" s="87"/>
      <c r="K897" s="130" t="s">
        <v>4321</v>
      </c>
      <c r="L897" s="128" t="s">
        <v>112</v>
      </c>
      <c r="M897" s="87" t="s">
        <v>607</v>
      </c>
      <c r="N897" s="107" t="s">
        <v>45</v>
      </c>
      <c r="O897" s="147" t="s">
        <v>608</v>
      </c>
      <c r="P897" s="8" t="s">
        <v>114</v>
      </c>
      <c r="Q897" s="9" t="s">
        <v>105</v>
      </c>
      <c r="R897" s="128" t="s">
        <v>113</v>
      </c>
      <c r="S897" s="145" t="s">
        <v>4423</v>
      </c>
      <c r="T897" s="34">
        <v>516</v>
      </c>
      <c r="U897" s="229">
        <f>T897/T898</f>
        <v>8.5999999999999993E-2</v>
      </c>
      <c r="V897" s="173" t="s">
        <v>111</v>
      </c>
      <c r="W897" s="175" t="s">
        <v>637</v>
      </c>
      <c r="X897" s="48"/>
      <c r="Y897" s="49"/>
    </row>
    <row r="898" spans="2:25" ht="32.25" customHeight="1" x14ac:dyDescent="0.2">
      <c r="B898" s="89">
        <v>4</v>
      </c>
      <c r="C898" s="89">
        <v>21</v>
      </c>
      <c r="D898" s="89" t="s">
        <v>53</v>
      </c>
      <c r="E898" s="97" t="s">
        <v>4300</v>
      </c>
      <c r="F898" s="102"/>
      <c r="G898" s="89"/>
      <c r="H898" s="182" t="s">
        <v>3942</v>
      </c>
      <c r="I898" s="109"/>
      <c r="J898" s="89"/>
      <c r="K898" s="131"/>
      <c r="L898" s="129"/>
      <c r="M898" s="89"/>
      <c r="N898" s="109"/>
      <c r="O898" s="148"/>
      <c r="P898" s="8" t="s">
        <v>107</v>
      </c>
      <c r="Q898" s="9" t="s">
        <v>105</v>
      </c>
      <c r="R898" s="129"/>
      <c r="S898" s="146"/>
      <c r="T898" s="28">
        <v>6000</v>
      </c>
      <c r="U898" s="230"/>
      <c r="V898" s="174"/>
      <c r="W898" s="176"/>
      <c r="X898" s="48"/>
      <c r="Y898" s="49"/>
    </row>
    <row r="899" spans="2:25" ht="49.5" customHeight="1" x14ac:dyDescent="0.2">
      <c r="B899" s="87">
        <v>4</v>
      </c>
      <c r="C899" s="87">
        <v>21</v>
      </c>
      <c r="D899" s="87" t="s">
        <v>4458</v>
      </c>
      <c r="E899" s="96" t="s">
        <v>4300</v>
      </c>
      <c r="F899" s="102" t="s">
        <v>3280</v>
      </c>
      <c r="G899" s="87"/>
      <c r="H899" s="182" t="s">
        <v>3942</v>
      </c>
      <c r="I899" s="107"/>
      <c r="J899" s="87"/>
      <c r="K899" s="130" t="s">
        <v>4322</v>
      </c>
      <c r="L899" s="128" t="s">
        <v>117</v>
      </c>
      <c r="M899" s="87" t="s">
        <v>607</v>
      </c>
      <c r="N899" s="107" t="s">
        <v>39</v>
      </c>
      <c r="O899" s="147" t="s">
        <v>608</v>
      </c>
      <c r="P899" s="8" t="s">
        <v>119</v>
      </c>
      <c r="Q899" s="9" t="s">
        <v>39</v>
      </c>
      <c r="R899" s="128" t="s">
        <v>118</v>
      </c>
      <c r="S899" s="151" t="s">
        <v>4423</v>
      </c>
      <c r="T899" s="28">
        <v>67021</v>
      </c>
      <c r="U899" s="231">
        <f>T899/T900</f>
        <v>34.020812182741118</v>
      </c>
      <c r="V899" s="173" t="s">
        <v>116</v>
      </c>
      <c r="W899" s="175" t="s">
        <v>637</v>
      </c>
      <c r="X899" s="48"/>
      <c r="Y899" s="49"/>
    </row>
    <row r="900" spans="2:25" ht="31.5" customHeight="1" x14ac:dyDescent="0.2">
      <c r="B900" s="89">
        <v>4</v>
      </c>
      <c r="C900" s="89">
        <v>21</v>
      </c>
      <c r="D900" s="89" t="s">
        <v>53</v>
      </c>
      <c r="E900" s="97" t="s">
        <v>4300</v>
      </c>
      <c r="F900" s="102"/>
      <c r="G900" s="89"/>
      <c r="H900" s="182" t="s">
        <v>3942</v>
      </c>
      <c r="I900" s="109"/>
      <c r="J900" s="89"/>
      <c r="K900" s="131"/>
      <c r="L900" s="129"/>
      <c r="M900" s="89"/>
      <c r="N900" s="109"/>
      <c r="O900" s="148"/>
      <c r="P900" s="8" t="s">
        <v>99</v>
      </c>
      <c r="Q900" s="11" t="s">
        <v>100</v>
      </c>
      <c r="R900" s="129"/>
      <c r="S900" s="152"/>
      <c r="T900" s="28">
        <v>1970</v>
      </c>
      <c r="U900" s="232"/>
      <c r="V900" s="174"/>
      <c r="W900" s="176"/>
      <c r="X900" s="48"/>
      <c r="Y900" s="49"/>
    </row>
    <row r="901" spans="2:25" ht="33" x14ac:dyDescent="0.2">
      <c r="B901" s="87">
        <v>4</v>
      </c>
      <c r="C901" s="87">
        <v>21</v>
      </c>
      <c r="D901" s="87" t="s">
        <v>4458</v>
      </c>
      <c r="E901" s="96" t="s">
        <v>4300</v>
      </c>
      <c r="F901" s="102" t="s">
        <v>3280</v>
      </c>
      <c r="G901" s="87"/>
      <c r="H901" s="61" t="s">
        <v>3942</v>
      </c>
      <c r="I901" s="107"/>
      <c r="J901" s="87"/>
      <c r="K901" s="130" t="s">
        <v>4323</v>
      </c>
      <c r="L901" s="128" t="s">
        <v>121</v>
      </c>
      <c r="M901" s="87" t="s">
        <v>607</v>
      </c>
      <c r="N901" s="107" t="s">
        <v>84</v>
      </c>
      <c r="O901" s="147" t="s">
        <v>964</v>
      </c>
      <c r="P901" s="8" t="s">
        <v>85</v>
      </c>
      <c r="Q901" s="9" t="s">
        <v>84</v>
      </c>
      <c r="R901" s="128" t="s">
        <v>122</v>
      </c>
      <c r="S901" s="145" t="s">
        <v>4423</v>
      </c>
      <c r="T901" s="28">
        <v>996</v>
      </c>
      <c r="U901" s="231">
        <f>T901/T902</f>
        <v>1.1421271774666106</v>
      </c>
      <c r="V901" s="173" t="s">
        <v>120</v>
      </c>
      <c r="W901" s="175" t="s">
        <v>637</v>
      </c>
      <c r="X901" s="48"/>
      <c r="Y901" s="49"/>
    </row>
    <row r="902" spans="2:25" ht="33" customHeight="1" x14ac:dyDescent="0.2">
      <c r="B902" s="89">
        <v>4</v>
      </c>
      <c r="C902" s="89">
        <v>21</v>
      </c>
      <c r="D902" s="89" t="s">
        <v>53</v>
      </c>
      <c r="E902" s="97" t="s">
        <v>4300</v>
      </c>
      <c r="F902" s="102"/>
      <c r="G902" s="89"/>
      <c r="H902" s="63" t="s">
        <v>716</v>
      </c>
      <c r="I902" s="109"/>
      <c r="J902" s="89"/>
      <c r="K902" s="131"/>
      <c r="L902" s="129"/>
      <c r="M902" s="89"/>
      <c r="N902" s="109"/>
      <c r="O902" s="148"/>
      <c r="P902" s="8" t="s">
        <v>78</v>
      </c>
      <c r="Q902" s="11" t="s">
        <v>79</v>
      </c>
      <c r="R902" s="129"/>
      <c r="S902" s="146"/>
      <c r="T902" s="40">
        <f>(872057/1000)</f>
        <v>872.05700000000002</v>
      </c>
      <c r="U902" s="232"/>
      <c r="V902" s="174"/>
      <c r="W902" s="176"/>
      <c r="X902" s="48"/>
      <c r="Y902" s="49"/>
    </row>
    <row r="903" spans="2:25" ht="38.25" customHeight="1" x14ac:dyDescent="0.2">
      <c r="B903" s="87">
        <v>4</v>
      </c>
      <c r="C903" s="87">
        <v>21</v>
      </c>
      <c r="D903" s="87" t="s">
        <v>4458</v>
      </c>
      <c r="E903" s="96" t="s">
        <v>4300</v>
      </c>
      <c r="F903" s="102" t="s">
        <v>3280</v>
      </c>
      <c r="G903" s="87"/>
      <c r="H903" s="61" t="s">
        <v>3942</v>
      </c>
      <c r="I903" s="107"/>
      <c r="J903" s="87"/>
      <c r="K903" s="130" t="s">
        <v>4324</v>
      </c>
      <c r="L903" s="128" t="s">
        <v>124</v>
      </c>
      <c r="M903" s="87" t="s">
        <v>607</v>
      </c>
      <c r="N903" s="107" t="s">
        <v>4417</v>
      </c>
      <c r="O903" s="147" t="s">
        <v>964</v>
      </c>
      <c r="P903" s="8" t="s">
        <v>126</v>
      </c>
      <c r="Q903" s="9" t="s">
        <v>127</v>
      </c>
      <c r="R903" s="128" t="s">
        <v>125</v>
      </c>
      <c r="S903" s="145" t="s">
        <v>4423</v>
      </c>
      <c r="T903" s="34">
        <v>279</v>
      </c>
      <c r="U903" s="231">
        <f>T903/T904</f>
        <v>31.993321537468308</v>
      </c>
      <c r="V903" s="173" t="s">
        <v>123</v>
      </c>
      <c r="W903" s="175" t="s">
        <v>637</v>
      </c>
      <c r="X903" s="48"/>
      <c r="Y903" s="49"/>
    </row>
    <row r="904" spans="2:25" ht="33" customHeight="1" x14ac:dyDescent="0.2">
      <c r="B904" s="89">
        <v>4</v>
      </c>
      <c r="C904" s="89">
        <v>21</v>
      </c>
      <c r="D904" s="89" t="s">
        <v>53</v>
      </c>
      <c r="E904" s="97" t="s">
        <v>4300</v>
      </c>
      <c r="F904" s="102"/>
      <c r="G904" s="89"/>
      <c r="H904" s="63" t="s">
        <v>716</v>
      </c>
      <c r="I904" s="109"/>
      <c r="J904" s="89"/>
      <c r="K904" s="131"/>
      <c r="L904" s="129"/>
      <c r="M904" s="89"/>
      <c r="N904" s="109"/>
      <c r="O904" s="148"/>
      <c r="P904" s="8" t="s">
        <v>78</v>
      </c>
      <c r="Q904" s="11" t="s">
        <v>79</v>
      </c>
      <c r="R904" s="129"/>
      <c r="S904" s="146"/>
      <c r="T904" s="40">
        <f>(872057/100000)</f>
        <v>8.7205700000000004</v>
      </c>
      <c r="U904" s="232"/>
      <c r="V904" s="174"/>
      <c r="W904" s="176"/>
      <c r="X904" s="48"/>
      <c r="Y904" s="49"/>
    </row>
    <row r="905" spans="2:25" ht="33" x14ac:dyDescent="0.2">
      <c r="B905" s="87">
        <v>4</v>
      </c>
      <c r="C905" s="87">
        <v>21</v>
      </c>
      <c r="D905" s="87" t="s">
        <v>4458</v>
      </c>
      <c r="E905" s="96" t="s">
        <v>4300</v>
      </c>
      <c r="F905" s="102" t="s">
        <v>3280</v>
      </c>
      <c r="G905" s="87"/>
      <c r="H905" s="61" t="s">
        <v>3942</v>
      </c>
      <c r="I905" s="107"/>
      <c r="J905" s="87"/>
      <c r="K905" s="130" t="s">
        <v>4325</v>
      </c>
      <c r="L905" s="128" t="s">
        <v>129</v>
      </c>
      <c r="M905" s="87" t="s">
        <v>607</v>
      </c>
      <c r="N905" s="107" t="s">
        <v>100</v>
      </c>
      <c r="O905" s="147" t="s">
        <v>964</v>
      </c>
      <c r="P905" s="8" t="s">
        <v>99</v>
      </c>
      <c r="Q905" s="11" t="s">
        <v>100</v>
      </c>
      <c r="R905" s="128" t="s">
        <v>130</v>
      </c>
      <c r="S905" s="145" t="s">
        <v>4423</v>
      </c>
      <c r="T905" s="28">
        <v>1970</v>
      </c>
      <c r="U905" s="231">
        <f>+T905/T906</f>
        <v>2.2590266461939987</v>
      </c>
      <c r="V905" s="173" t="s">
        <v>128</v>
      </c>
      <c r="W905" s="175" t="s">
        <v>614</v>
      </c>
      <c r="X905" s="48"/>
      <c r="Y905" s="49"/>
    </row>
    <row r="906" spans="2:25" ht="33" customHeight="1" x14ac:dyDescent="0.2">
      <c r="B906" s="89">
        <v>4</v>
      </c>
      <c r="C906" s="89">
        <v>21</v>
      </c>
      <c r="D906" s="89" t="s">
        <v>53</v>
      </c>
      <c r="E906" s="97" t="s">
        <v>4300</v>
      </c>
      <c r="F906" s="102"/>
      <c r="G906" s="89"/>
      <c r="H906" s="63" t="s">
        <v>716</v>
      </c>
      <c r="I906" s="109"/>
      <c r="J906" s="89"/>
      <c r="K906" s="131"/>
      <c r="L906" s="129"/>
      <c r="M906" s="89"/>
      <c r="N906" s="109"/>
      <c r="O906" s="148"/>
      <c r="P906" s="8" t="s">
        <v>78</v>
      </c>
      <c r="Q906" s="11" t="s">
        <v>79</v>
      </c>
      <c r="R906" s="129"/>
      <c r="S906" s="146"/>
      <c r="T906" s="40">
        <f>(872057/1000)</f>
        <v>872.05700000000002</v>
      </c>
      <c r="U906" s="232"/>
      <c r="V906" s="174"/>
      <c r="W906" s="176"/>
      <c r="X906" s="48"/>
      <c r="Y906" s="49"/>
    </row>
    <row r="907" spans="2:25" ht="66" customHeight="1" x14ac:dyDescent="0.2">
      <c r="B907" s="87">
        <v>4</v>
      </c>
      <c r="C907" s="87">
        <v>21</v>
      </c>
      <c r="D907" s="87" t="s">
        <v>4458</v>
      </c>
      <c r="E907" s="96" t="s">
        <v>4300</v>
      </c>
      <c r="F907" s="102" t="s">
        <v>3280</v>
      </c>
      <c r="G907" s="87"/>
      <c r="H907" s="61" t="s">
        <v>3283</v>
      </c>
      <c r="I907" s="107"/>
      <c r="J907" s="87"/>
      <c r="K907" s="130" t="s">
        <v>4326</v>
      </c>
      <c r="L907" s="128" t="s">
        <v>132</v>
      </c>
      <c r="M907" s="87" t="s">
        <v>607</v>
      </c>
      <c r="N907" s="107" t="s">
        <v>45</v>
      </c>
      <c r="O907" s="147" t="s">
        <v>608</v>
      </c>
      <c r="P907" s="8" t="s">
        <v>134</v>
      </c>
      <c r="Q907" s="11" t="s">
        <v>135</v>
      </c>
      <c r="R907" s="128" t="s">
        <v>133</v>
      </c>
      <c r="S907" s="145" t="s">
        <v>4423</v>
      </c>
      <c r="T907" s="34" t="s">
        <v>28</v>
      </c>
      <c r="U907" s="233" t="s">
        <v>28</v>
      </c>
      <c r="V907" s="173" t="s">
        <v>131</v>
      </c>
      <c r="W907" s="175" t="s">
        <v>637</v>
      </c>
      <c r="X907" s="48"/>
      <c r="Y907" s="49"/>
    </row>
    <row r="908" spans="2:25" ht="33" customHeight="1" x14ac:dyDescent="0.2">
      <c r="B908" s="89">
        <v>4</v>
      </c>
      <c r="C908" s="89">
        <v>21</v>
      </c>
      <c r="D908" s="89" t="s">
        <v>53</v>
      </c>
      <c r="E908" s="97" t="s">
        <v>4300</v>
      </c>
      <c r="F908" s="102"/>
      <c r="G908" s="89"/>
      <c r="H908" s="61" t="s">
        <v>3283</v>
      </c>
      <c r="I908" s="109"/>
      <c r="J908" s="89"/>
      <c r="K908" s="131"/>
      <c r="L908" s="129"/>
      <c r="M908" s="89"/>
      <c r="N908" s="109"/>
      <c r="O908" s="148"/>
      <c r="P908" s="8" t="s">
        <v>136</v>
      </c>
      <c r="Q908" s="11" t="s">
        <v>135</v>
      </c>
      <c r="R908" s="129"/>
      <c r="S908" s="146"/>
      <c r="T908" s="34">
        <v>36</v>
      </c>
      <c r="U908" s="234"/>
      <c r="V908" s="174"/>
      <c r="W908" s="176"/>
      <c r="X908" s="48"/>
      <c r="Y908" s="49"/>
    </row>
    <row r="909" spans="2:25" ht="49.5" x14ac:dyDescent="0.2">
      <c r="B909" s="87">
        <v>4</v>
      </c>
      <c r="C909" s="87">
        <v>21</v>
      </c>
      <c r="D909" s="87" t="s">
        <v>4458</v>
      </c>
      <c r="E909" s="96" t="s">
        <v>4300</v>
      </c>
      <c r="F909" s="102" t="s">
        <v>3280</v>
      </c>
      <c r="G909" s="87"/>
      <c r="H909" s="63" t="s">
        <v>631</v>
      </c>
      <c r="I909" s="107"/>
      <c r="J909" s="87"/>
      <c r="K909" s="130" t="s">
        <v>4327</v>
      </c>
      <c r="L909" s="128" t="s">
        <v>138</v>
      </c>
      <c r="M909" s="87" t="s">
        <v>607</v>
      </c>
      <c r="N909" s="107" t="s">
        <v>45</v>
      </c>
      <c r="O909" s="147" t="s">
        <v>608</v>
      </c>
      <c r="P909" s="8" t="s">
        <v>140</v>
      </c>
      <c r="Q909" s="11" t="s">
        <v>141</v>
      </c>
      <c r="R909" s="128" t="s">
        <v>139</v>
      </c>
      <c r="S909" s="145" t="s">
        <v>4423</v>
      </c>
      <c r="T909" s="34">
        <v>0</v>
      </c>
      <c r="U909" s="231">
        <f>T909/T910</f>
        <v>0</v>
      </c>
      <c r="V909" s="173" t="s">
        <v>137</v>
      </c>
      <c r="W909" s="175" t="s">
        <v>637</v>
      </c>
      <c r="X909" s="48"/>
      <c r="Y909" s="49"/>
    </row>
    <row r="910" spans="2:25" ht="33" x14ac:dyDescent="0.2">
      <c r="B910" s="89">
        <v>4</v>
      </c>
      <c r="C910" s="89">
        <v>21</v>
      </c>
      <c r="D910" s="89" t="s">
        <v>53</v>
      </c>
      <c r="E910" s="97" t="s">
        <v>4300</v>
      </c>
      <c r="F910" s="102"/>
      <c r="G910" s="89"/>
      <c r="H910" s="63" t="s">
        <v>716</v>
      </c>
      <c r="I910" s="109"/>
      <c r="J910" s="89"/>
      <c r="K910" s="131"/>
      <c r="L910" s="129"/>
      <c r="M910" s="89"/>
      <c r="N910" s="109"/>
      <c r="O910" s="148"/>
      <c r="P910" s="8" t="s">
        <v>78</v>
      </c>
      <c r="Q910" s="11" t="s">
        <v>79</v>
      </c>
      <c r="R910" s="129"/>
      <c r="S910" s="146"/>
      <c r="T910" s="40">
        <f>(872057/100000)</f>
        <v>8.7205700000000004</v>
      </c>
      <c r="U910" s="232"/>
      <c r="V910" s="174"/>
      <c r="W910" s="176"/>
      <c r="X910" s="48"/>
      <c r="Y910" s="49"/>
    </row>
    <row r="911" spans="2:25" ht="49.5" x14ac:dyDescent="0.2">
      <c r="B911" s="87">
        <v>4</v>
      </c>
      <c r="C911" s="87">
        <v>21</v>
      </c>
      <c r="D911" s="87" t="s">
        <v>4458</v>
      </c>
      <c r="E911" s="96" t="s">
        <v>4300</v>
      </c>
      <c r="F911" s="102" t="s">
        <v>3280</v>
      </c>
      <c r="G911" s="87"/>
      <c r="H911" s="63" t="s">
        <v>631</v>
      </c>
      <c r="I911" s="107"/>
      <c r="J911" s="87"/>
      <c r="K911" s="125" t="s">
        <v>4328</v>
      </c>
      <c r="L911" s="156" t="s">
        <v>144</v>
      </c>
      <c r="M911" s="53" t="s">
        <v>607</v>
      </c>
      <c r="N911" s="51" t="s">
        <v>147</v>
      </c>
      <c r="O911" s="57" t="s">
        <v>964</v>
      </c>
      <c r="P911" s="8" t="s">
        <v>146</v>
      </c>
      <c r="Q911" s="11" t="s">
        <v>147</v>
      </c>
      <c r="R911" s="128" t="s">
        <v>145</v>
      </c>
      <c r="S911" s="145" t="s">
        <v>4423</v>
      </c>
      <c r="T911" s="34">
        <v>169</v>
      </c>
      <c r="U911" s="231">
        <f>T911/T912</f>
        <v>19.379467167857147</v>
      </c>
      <c r="V911" s="173" t="s">
        <v>143</v>
      </c>
      <c r="W911" s="175" t="s">
        <v>637</v>
      </c>
      <c r="X911" s="48"/>
      <c r="Y911" s="49"/>
    </row>
    <row r="912" spans="2:25" ht="33" x14ac:dyDescent="0.2">
      <c r="B912" s="89">
        <v>4</v>
      </c>
      <c r="C912" s="89">
        <v>21</v>
      </c>
      <c r="D912" s="89" t="s">
        <v>53</v>
      </c>
      <c r="E912" s="97" t="s">
        <v>4300</v>
      </c>
      <c r="F912" s="102"/>
      <c r="G912" s="89"/>
      <c r="H912" s="63" t="s">
        <v>716</v>
      </c>
      <c r="I912" s="109"/>
      <c r="J912" s="89"/>
      <c r="K912" s="125"/>
      <c r="L912" s="156"/>
      <c r="M912" s="53" t="s">
        <v>607</v>
      </c>
      <c r="N912" s="51" t="s">
        <v>147</v>
      </c>
      <c r="O912" s="57" t="s">
        <v>964</v>
      </c>
      <c r="P912" s="8" t="s">
        <v>78</v>
      </c>
      <c r="Q912" s="9" t="s">
        <v>79</v>
      </c>
      <c r="R912" s="129"/>
      <c r="S912" s="146"/>
      <c r="T912" s="40">
        <f>(872057/100000)</f>
        <v>8.7205700000000004</v>
      </c>
      <c r="U912" s="232"/>
      <c r="V912" s="174"/>
      <c r="W912" s="176"/>
      <c r="X912" s="48"/>
      <c r="Y912" s="49"/>
    </row>
    <row r="913" spans="2:25" ht="74.25" customHeight="1" x14ac:dyDescent="0.2">
      <c r="B913" s="87">
        <v>4</v>
      </c>
      <c r="C913" s="87">
        <v>21</v>
      </c>
      <c r="D913" s="87" t="s">
        <v>4458</v>
      </c>
      <c r="E913" s="96" t="s">
        <v>4300</v>
      </c>
      <c r="F913" s="102" t="s">
        <v>3280</v>
      </c>
      <c r="G913" s="87"/>
      <c r="H913" s="63" t="s">
        <v>631</v>
      </c>
      <c r="I913" s="107"/>
      <c r="J913" s="87"/>
      <c r="K913" s="125" t="s">
        <v>4329</v>
      </c>
      <c r="L913" s="156" t="s">
        <v>148</v>
      </c>
      <c r="M913" s="53" t="s">
        <v>607</v>
      </c>
      <c r="N913" s="7" t="s">
        <v>45</v>
      </c>
      <c r="O913" s="57" t="s">
        <v>608</v>
      </c>
      <c r="P913" s="8" t="s">
        <v>150</v>
      </c>
      <c r="Q913" s="11" t="s">
        <v>62</v>
      </c>
      <c r="R913" s="128" t="s">
        <v>149</v>
      </c>
      <c r="S913" s="145" t="s">
        <v>7</v>
      </c>
      <c r="T913" s="33">
        <v>0</v>
      </c>
      <c r="U913" s="233">
        <v>0</v>
      </c>
      <c r="V913" s="173" t="s">
        <v>8</v>
      </c>
      <c r="W913" s="175" t="s">
        <v>614</v>
      </c>
      <c r="X913" s="48"/>
      <c r="Y913" s="49"/>
    </row>
    <row r="914" spans="2:25" ht="49.5" x14ac:dyDescent="0.2">
      <c r="B914" s="89">
        <v>4</v>
      </c>
      <c r="C914" s="89">
        <v>21</v>
      </c>
      <c r="D914" s="89" t="s">
        <v>53</v>
      </c>
      <c r="E914" s="97" t="s">
        <v>4300</v>
      </c>
      <c r="F914" s="102" t="s">
        <v>3280</v>
      </c>
      <c r="G914" s="89"/>
      <c r="H914" s="63" t="s">
        <v>631</v>
      </c>
      <c r="I914" s="109"/>
      <c r="J914" s="89"/>
      <c r="K914" s="125"/>
      <c r="L914" s="156"/>
      <c r="M914" s="53" t="s">
        <v>607</v>
      </c>
      <c r="N914" s="7" t="s">
        <v>45</v>
      </c>
      <c r="O914" s="57" t="s">
        <v>608</v>
      </c>
      <c r="P914" s="8" t="s">
        <v>151</v>
      </c>
      <c r="Q914" s="11" t="s">
        <v>62</v>
      </c>
      <c r="R914" s="129"/>
      <c r="S914" s="146"/>
      <c r="T914" s="34">
        <v>0</v>
      </c>
      <c r="U914" s="234"/>
      <c r="V914" s="174"/>
      <c r="W914" s="176"/>
      <c r="X914" s="48"/>
      <c r="Y914" s="49"/>
    </row>
    <row r="915" spans="2:25" ht="64.5" customHeight="1" x14ac:dyDescent="0.2">
      <c r="B915" s="87">
        <v>4</v>
      </c>
      <c r="C915" s="87">
        <v>22</v>
      </c>
      <c r="D915" s="87" t="s">
        <v>4073</v>
      </c>
      <c r="E915" s="96" t="s">
        <v>4299</v>
      </c>
      <c r="F915" s="139" t="s">
        <v>600</v>
      </c>
      <c r="G915" s="93" t="s">
        <v>4074</v>
      </c>
      <c r="H915" s="158" t="s">
        <v>631</v>
      </c>
      <c r="I915" s="119" t="s">
        <v>4075</v>
      </c>
      <c r="J915" s="93" t="s">
        <v>4076</v>
      </c>
      <c r="K915" s="158" t="s">
        <v>4077</v>
      </c>
      <c r="L915" s="158" t="s">
        <v>4078</v>
      </c>
      <c r="M915" s="93" t="s">
        <v>607</v>
      </c>
      <c r="N915" s="93" t="s">
        <v>45</v>
      </c>
      <c r="O915" s="93" t="s">
        <v>608</v>
      </c>
      <c r="P915" s="47" t="s">
        <v>4079</v>
      </c>
      <c r="Q915" s="43" t="s">
        <v>147</v>
      </c>
      <c r="R915" s="158" t="s">
        <v>4080</v>
      </c>
      <c r="S915" s="93" t="s">
        <v>612</v>
      </c>
      <c r="T915" s="77">
        <v>45</v>
      </c>
      <c r="U915" s="258">
        <f>+T915/T916</f>
        <v>0.28125</v>
      </c>
      <c r="V915" s="165" t="s">
        <v>1024</v>
      </c>
      <c r="W915" s="167" t="s">
        <v>614</v>
      </c>
      <c r="X915" s="48" t="s">
        <v>4081</v>
      </c>
      <c r="Y915" s="165" t="s">
        <v>3854</v>
      </c>
    </row>
    <row r="916" spans="2:25" ht="64.5" customHeight="1" x14ac:dyDescent="0.2">
      <c r="B916" s="89"/>
      <c r="C916" s="89">
        <v>22</v>
      </c>
      <c r="D916" s="89"/>
      <c r="E916" s="97" t="s">
        <v>4299</v>
      </c>
      <c r="F916" s="139"/>
      <c r="G916" s="93"/>
      <c r="H916" s="158"/>
      <c r="I916" s="158"/>
      <c r="J916" s="93" t="s">
        <v>4076</v>
      </c>
      <c r="K916" s="158" t="s">
        <v>4077</v>
      </c>
      <c r="L916" s="158"/>
      <c r="M916" s="93"/>
      <c r="N916" s="93"/>
      <c r="O916" s="93"/>
      <c r="P916" s="47" t="s">
        <v>4082</v>
      </c>
      <c r="Q916" s="43" t="s">
        <v>147</v>
      </c>
      <c r="R916" s="158"/>
      <c r="S916" s="93"/>
      <c r="T916" s="77">
        <v>160</v>
      </c>
      <c r="U916" s="258"/>
      <c r="V916" s="165"/>
      <c r="W916" s="167"/>
      <c r="X916" s="48" t="s">
        <v>4083</v>
      </c>
      <c r="Y916" s="165"/>
    </row>
    <row r="917" spans="2:25" ht="53.25" customHeight="1" x14ac:dyDescent="0.2">
      <c r="B917" s="87">
        <v>4</v>
      </c>
      <c r="C917" s="87">
        <v>22</v>
      </c>
      <c r="D917" s="87" t="s">
        <v>4073</v>
      </c>
      <c r="E917" s="96" t="s">
        <v>4299</v>
      </c>
      <c r="F917" s="139" t="s">
        <v>600</v>
      </c>
      <c r="G917" s="93" t="s">
        <v>4084</v>
      </c>
      <c r="H917" s="158" t="s">
        <v>631</v>
      </c>
      <c r="I917" s="158" t="s">
        <v>4085</v>
      </c>
      <c r="J917" s="93" t="s">
        <v>4086</v>
      </c>
      <c r="K917" s="158" t="s">
        <v>4087</v>
      </c>
      <c r="L917" s="158" t="s">
        <v>4088</v>
      </c>
      <c r="M917" s="93" t="s">
        <v>607</v>
      </c>
      <c r="N917" s="93" t="s">
        <v>45</v>
      </c>
      <c r="O917" s="93" t="s">
        <v>608</v>
      </c>
      <c r="P917" s="47" t="s">
        <v>4089</v>
      </c>
      <c r="Q917" s="43" t="s">
        <v>4090</v>
      </c>
      <c r="R917" s="158" t="s">
        <v>4091</v>
      </c>
      <c r="S917" s="93" t="s">
        <v>612</v>
      </c>
      <c r="T917" s="77">
        <v>4</v>
      </c>
      <c r="U917" s="258">
        <f>+T917/T918</f>
        <v>1</v>
      </c>
      <c r="V917" s="165" t="s">
        <v>1024</v>
      </c>
      <c r="W917" s="167" t="s">
        <v>614</v>
      </c>
      <c r="X917" s="48" t="s">
        <v>4092</v>
      </c>
      <c r="Y917" s="165" t="s">
        <v>3867</v>
      </c>
    </row>
    <row r="918" spans="2:25" ht="53.25" customHeight="1" x14ac:dyDescent="0.2">
      <c r="B918" s="89"/>
      <c r="C918" s="89">
        <v>22</v>
      </c>
      <c r="D918" s="89" t="s">
        <v>4073</v>
      </c>
      <c r="E918" s="97" t="s">
        <v>4299</v>
      </c>
      <c r="F918" s="139" t="s">
        <v>600</v>
      </c>
      <c r="G918" s="93"/>
      <c r="H918" s="158"/>
      <c r="I918" s="158" t="s">
        <v>4093</v>
      </c>
      <c r="J918" s="93" t="s">
        <v>4086</v>
      </c>
      <c r="K918" s="158" t="s">
        <v>4087</v>
      </c>
      <c r="L918" s="158"/>
      <c r="M918" s="93"/>
      <c r="N918" s="93" t="s">
        <v>45</v>
      </c>
      <c r="O918" s="93"/>
      <c r="P918" s="47" t="s">
        <v>4094</v>
      </c>
      <c r="Q918" s="43" t="s">
        <v>4090</v>
      </c>
      <c r="R918" s="158"/>
      <c r="S918" s="93"/>
      <c r="T918" s="77">
        <v>4</v>
      </c>
      <c r="U918" s="258"/>
      <c r="V918" s="165"/>
      <c r="W918" s="167"/>
      <c r="X918" s="48" t="s">
        <v>4095</v>
      </c>
      <c r="Y918" s="165"/>
    </row>
    <row r="919" spans="2:25" ht="50.25" customHeight="1" x14ac:dyDescent="0.2">
      <c r="B919" s="87">
        <v>4</v>
      </c>
      <c r="C919" s="87">
        <v>22</v>
      </c>
      <c r="D919" s="87" t="s">
        <v>4073</v>
      </c>
      <c r="E919" s="96" t="s">
        <v>4299</v>
      </c>
      <c r="F919" s="139" t="s">
        <v>600</v>
      </c>
      <c r="G919" s="93" t="s">
        <v>4096</v>
      </c>
      <c r="H919" s="158" t="s">
        <v>631</v>
      </c>
      <c r="I919" s="158" t="s">
        <v>4097</v>
      </c>
      <c r="J919" s="93" t="s">
        <v>4098</v>
      </c>
      <c r="K919" s="158" t="s">
        <v>4099</v>
      </c>
      <c r="L919" s="158" t="s">
        <v>4100</v>
      </c>
      <c r="M919" s="93" t="s">
        <v>607</v>
      </c>
      <c r="N919" s="93" t="s">
        <v>45</v>
      </c>
      <c r="O919" s="93" t="s">
        <v>608</v>
      </c>
      <c r="P919" s="47" t="s">
        <v>4101</v>
      </c>
      <c r="Q919" s="43" t="s">
        <v>4102</v>
      </c>
      <c r="R919" s="158" t="s">
        <v>4103</v>
      </c>
      <c r="S919" s="93" t="s">
        <v>612</v>
      </c>
      <c r="T919" s="77">
        <v>10</v>
      </c>
      <c r="U919" s="258">
        <f>+T919/T920</f>
        <v>0.32258064516129031</v>
      </c>
      <c r="V919" s="165" t="s">
        <v>1024</v>
      </c>
      <c r="W919" s="167" t="s">
        <v>614</v>
      </c>
      <c r="X919" s="48" t="s">
        <v>4104</v>
      </c>
      <c r="Y919" s="165" t="s">
        <v>3878</v>
      </c>
    </row>
    <row r="920" spans="2:25" ht="50.25" customHeight="1" x14ac:dyDescent="0.2">
      <c r="B920" s="89"/>
      <c r="C920" s="89">
        <v>22</v>
      </c>
      <c r="D920" s="89" t="s">
        <v>4073</v>
      </c>
      <c r="E920" s="97" t="s">
        <v>4299</v>
      </c>
      <c r="F920" s="139" t="s">
        <v>600</v>
      </c>
      <c r="G920" s="93"/>
      <c r="H920" s="158"/>
      <c r="I920" s="158" t="s">
        <v>4093</v>
      </c>
      <c r="J920" s="93" t="s">
        <v>4098</v>
      </c>
      <c r="K920" s="158" t="s">
        <v>4099</v>
      </c>
      <c r="L920" s="158"/>
      <c r="M920" s="93"/>
      <c r="N920" s="93" t="s">
        <v>45</v>
      </c>
      <c r="O920" s="93"/>
      <c r="P920" s="47" t="s">
        <v>4105</v>
      </c>
      <c r="Q920" s="43" t="s">
        <v>4102</v>
      </c>
      <c r="R920" s="158"/>
      <c r="S920" s="93"/>
      <c r="T920" s="77">
        <v>31</v>
      </c>
      <c r="U920" s="258"/>
      <c r="V920" s="165"/>
      <c r="W920" s="167"/>
      <c r="X920" s="48" t="s">
        <v>4106</v>
      </c>
      <c r="Y920" s="165"/>
    </row>
    <row r="921" spans="2:25" ht="58.5" customHeight="1" x14ac:dyDescent="0.2">
      <c r="B921" s="87">
        <v>4</v>
      </c>
      <c r="C921" s="87">
        <v>22</v>
      </c>
      <c r="D921" s="87" t="s">
        <v>4073</v>
      </c>
      <c r="E921" s="96" t="s">
        <v>4299</v>
      </c>
      <c r="F921" s="139" t="s">
        <v>600</v>
      </c>
      <c r="G921" s="93" t="s">
        <v>4107</v>
      </c>
      <c r="H921" s="158" t="s">
        <v>631</v>
      </c>
      <c r="I921" s="158" t="s">
        <v>4108</v>
      </c>
      <c r="J921" s="93" t="s">
        <v>4109</v>
      </c>
      <c r="K921" s="158" t="s">
        <v>4110</v>
      </c>
      <c r="L921" s="158" t="s">
        <v>4111</v>
      </c>
      <c r="M921" s="93" t="s">
        <v>607</v>
      </c>
      <c r="N921" s="93" t="s">
        <v>45</v>
      </c>
      <c r="O921" s="93" t="s">
        <v>608</v>
      </c>
      <c r="P921" s="47" t="s">
        <v>4112</v>
      </c>
      <c r="Q921" s="43" t="s">
        <v>4113</v>
      </c>
      <c r="R921" s="158" t="s">
        <v>4114</v>
      </c>
      <c r="S921" s="93" t="s">
        <v>612</v>
      </c>
      <c r="T921" s="77">
        <v>0</v>
      </c>
      <c r="U921" s="258">
        <f>+T921/T922</f>
        <v>0</v>
      </c>
      <c r="V921" s="165" t="s">
        <v>1024</v>
      </c>
      <c r="W921" s="167" t="s">
        <v>614</v>
      </c>
      <c r="X921" s="48" t="s">
        <v>4115</v>
      </c>
      <c r="Y921" s="165" t="s">
        <v>3889</v>
      </c>
    </row>
    <row r="922" spans="2:25" ht="53.25" customHeight="1" x14ac:dyDescent="0.2">
      <c r="B922" s="89"/>
      <c r="C922" s="89">
        <v>22</v>
      </c>
      <c r="D922" s="89" t="s">
        <v>4073</v>
      </c>
      <c r="E922" s="97" t="s">
        <v>4299</v>
      </c>
      <c r="F922" s="139" t="s">
        <v>600</v>
      </c>
      <c r="G922" s="93"/>
      <c r="H922" s="158"/>
      <c r="I922" s="158" t="s">
        <v>4093</v>
      </c>
      <c r="J922" s="93" t="s">
        <v>4109</v>
      </c>
      <c r="K922" s="158" t="s">
        <v>4110</v>
      </c>
      <c r="L922" s="158"/>
      <c r="M922" s="93"/>
      <c r="N922" s="93" t="s">
        <v>45</v>
      </c>
      <c r="O922" s="93"/>
      <c r="P922" s="47" t="s">
        <v>4116</v>
      </c>
      <c r="Q922" s="43" t="s">
        <v>4113</v>
      </c>
      <c r="R922" s="158"/>
      <c r="S922" s="93"/>
      <c r="T922" s="77">
        <v>23</v>
      </c>
      <c r="U922" s="258"/>
      <c r="V922" s="165"/>
      <c r="W922" s="167"/>
      <c r="X922" s="48" t="s">
        <v>4117</v>
      </c>
      <c r="Y922" s="165"/>
    </row>
    <row r="923" spans="2:25" ht="62.25" customHeight="1" x14ac:dyDescent="0.2">
      <c r="B923" s="87">
        <v>4</v>
      </c>
      <c r="C923" s="87">
        <v>22</v>
      </c>
      <c r="D923" s="87" t="s">
        <v>4073</v>
      </c>
      <c r="E923" s="96" t="s">
        <v>4299</v>
      </c>
      <c r="F923" s="139" t="s">
        <v>600</v>
      </c>
      <c r="G923" s="93" t="s">
        <v>4118</v>
      </c>
      <c r="H923" s="158" t="s">
        <v>631</v>
      </c>
      <c r="I923" s="158" t="s">
        <v>4119</v>
      </c>
      <c r="J923" s="93" t="s">
        <v>4120</v>
      </c>
      <c r="K923" s="158" t="s">
        <v>4121</v>
      </c>
      <c r="L923" s="158" t="s">
        <v>4122</v>
      </c>
      <c r="M923" s="93" t="s">
        <v>607</v>
      </c>
      <c r="N923" s="93" t="s">
        <v>45</v>
      </c>
      <c r="O923" s="93" t="s">
        <v>608</v>
      </c>
      <c r="P923" s="47" t="s">
        <v>4123</v>
      </c>
      <c r="Q923" s="43" t="s">
        <v>610</v>
      </c>
      <c r="R923" s="158" t="s">
        <v>4124</v>
      </c>
      <c r="S923" s="93" t="s">
        <v>612</v>
      </c>
      <c r="T923" s="77">
        <v>0</v>
      </c>
      <c r="U923" s="258">
        <f>+T923/T924</f>
        <v>0</v>
      </c>
      <c r="V923" s="165" t="s">
        <v>4125</v>
      </c>
      <c r="W923" s="167" t="s">
        <v>614</v>
      </c>
      <c r="X923" s="165" t="s">
        <v>4126</v>
      </c>
      <c r="Y923" s="165" t="s">
        <v>3900</v>
      </c>
    </row>
    <row r="924" spans="2:25" ht="62.25" customHeight="1" x14ac:dyDescent="0.2">
      <c r="B924" s="89"/>
      <c r="C924" s="89">
        <v>22</v>
      </c>
      <c r="D924" s="89" t="s">
        <v>4073</v>
      </c>
      <c r="E924" s="97" t="s">
        <v>4299</v>
      </c>
      <c r="F924" s="139" t="s">
        <v>600</v>
      </c>
      <c r="G924" s="93"/>
      <c r="H924" s="158"/>
      <c r="I924" s="158" t="s">
        <v>4093</v>
      </c>
      <c r="J924" s="93" t="s">
        <v>4120</v>
      </c>
      <c r="K924" s="158" t="s">
        <v>4121</v>
      </c>
      <c r="L924" s="158"/>
      <c r="M924" s="93"/>
      <c r="N924" s="93" t="s">
        <v>45</v>
      </c>
      <c r="O924" s="93"/>
      <c r="P924" s="47" t="s">
        <v>4127</v>
      </c>
      <c r="Q924" s="43" t="s">
        <v>610</v>
      </c>
      <c r="R924" s="158"/>
      <c r="S924" s="93"/>
      <c r="T924" s="77">
        <v>6</v>
      </c>
      <c r="U924" s="258"/>
      <c r="V924" s="165"/>
      <c r="W924" s="167"/>
      <c r="X924" s="165"/>
      <c r="Y924" s="165"/>
    </row>
    <row r="925" spans="2:25" ht="41.25" customHeight="1" x14ac:dyDescent="0.2">
      <c r="B925" s="87">
        <v>4</v>
      </c>
      <c r="C925" s="87">
        <v>22</v>
      </c>
      <c r="D925" s="87" t="s">
        <v>4073</v>
      </c>
      <c r="E925" s="96" t="s">
        <v>4299</v>
      </c>
      <c r="F925" s="139" t="s">
        <v>600</v>
      </c>
      <c r="G925" s="93" t="s">
        <v>4128</v>
      </c>
      <c r="H925" s="158" t="s">
        <v>631</v>
      </c>
      <c r="I925" s="158" t="s">
        <v>4129</v>
      </c>
      <c r="J925" s="93" t="s">
        <v>4130</v>
      </c>
      <c r="K925" s="158" t="s">
        <v>4131</v>
      </c>
      <c r="L925" s="158" t="s">
        <v>4132</v>
      </c>
      <c r="M925" s="93" t="s">
        <v>607</v>
      </c>
      <c r="N925" s="93" t="s">
        <v>45</v>
      </c>
      <c r="O925" s="93" t="s">
        <v>608</v>
      </c>
      <c r="P925" s="47" t="s">
        <v>4133</v>
      </c>
      <c r="Q925" s="43" t="s">
        <v>1820</v>
      </c>
      <c r="R925" s="158" t="s">
        <v>4134</v>
      </c>
      <c r="S925" s="93" t="s">
        <v>664</v>
      </c>
      <c r="T925" s="77">
        <v>1</v>
      </c>
      <c r="U925" s="258">
        <f>+T925/T926</f>
        <v>1</v>
      </c>
      <c r="V925" s="165" t="s">
        <v>1024</v>
      </c>
      <c r="W925" s="167" t="s">
        <v>614</v>
      </c>
      <c r="X925" s="165" t="s">
        <v>4135</v>
      </c>
      <c r="Y925" s="165" t="s">
        <v>3911</v>
      </c>
    </row>
    <row r="926" spans="2:25" ht="41.25" customHeight="1" x14ac:dyDescent="0.2">
      <c r="B926" s="89"/>
      <c r="C926" s="89">
        <v>22</v>
      </c>
      <c r="D926" s="89" t="s">
        <v>4073</v>
      </c>
      <c r="E926" s="97" t="s">
        <v>4299</v>
      </c>
      <c r="F926" s="139" t="s">
        <v>600</v>
      </c>
      <c r="G926" s="93"/>
      <c r="H926" s="158"/>
      <c r="I926" s="158" t="s">
        <v>4093</v>
      </c>
      <c r="J926" s="93" t="s">
        <v>4130</v>
      </c>
      <c r="K926" s="158" t="s">
        <v>4131</v>
      </c>
      <c r="L926" s="158"/>
      <c r="M926" s="93"/>
      <c r="N926" s="93" t="s">
        <v>45</v>
      </c>
      <c r="O926" s="93"/>
      <c r="P926" s="47" t="s">
        <v>4136</v>
      </c>
      <c r="Q926" s="43" t="s">
        <v>1820</v>
      </c>
      <c r="R926" s="158"/>
      <c r="S926" s="93"/>
      <c r="T926" s="77">
        <v>1</v>
      </c>
      <c r="U926" s="258"/>
      <c r="V926" s="165"/>
      <c r="W926" s="167"/>
      <c r="X926" s="165"/>
      <c r="Y926" s="165"/>
    </row>
    <row r="927" spans="2:25" ht="71.25" customHeight="1" x14ac:dyDescent="0.2">
      <c r="B927" s="87">
        <v>4</v>
      </c>
      <c r="C927" s="87">
        <v>22</v>
      </c>
      <c r="D927" s="87" t="s">
        <v>4073</v>
      </c>
      <c r="E927" s="96" t="s">
        <v>4299</v>
      </c>
      <c r="F927" s="139" t="s">
        <v>600</v>
      </c>
      <c r="G927" s="93" t="s">
        <v>4137</v>
      </c>
      <c r="H927" s="158" t="s">
        <v>631</v>
      </c>
      <c r="I927" s="158" t="s">
        <v>4138</v>
      </c>
      <c r="J927" s="93" t="s">
        <v>4139</v>
      </c>
      <c r="K927" s="158" t="s">
        <v>4140</v>
      </c>
      <c r="L927" s="158" t="s">
        <v>4141</v>
      </c>
      <c r="M927" s="93" t="s">
        <v>607</v>
      </c>
      <c r="N927" s="93" t="s">
        <v>45</v>
      </c>
      <c r="O927" s="93" t="s">
        <v>608</v>
      </c>
      <c r="P927" s="47" t="s">
        <v>4142</v>
      </c>
      <c r="Q927" s="43" t="s">
        <v>610</v>
      </c>
      <c r="R927" s="158" t="s">
        <v>4143</v>
      </c>
      <c r="S927" s="93" t="s">
        <v>612</v>
      </c>
      <c r="T927" s="77">
        <v>2</v>
      </c>
      <c r="U927" s="258">
        <f>+T927/T928</f>
        <v>1</v>
      </c>
      <c r="V927" s="165" t="s">
        <v>1024</v>
      </c>
      <c r="W927" s="167" t="s">
        <v>614</v>
      </c>
      <c r="X927" s="48" t="s">
        <v>4144</v>
      </c>
      <c r="Y927" s="165" t="s">
        <v>3921</v>
      </c>
    </row>
    <row r="928" spans="2:25" ht="71.25" customHeight="1" x14ac:dyDescent="0.2">
      <c r="B928" s="89"/>
      <c r="C928" s="89">
        <v>22</v>
      </c>
      <c r="D928" s="89" t="s">
        <v>4073</v>
      </c>
      <c r="E928" s="97" t="s">
        <v>4299</v>
      </c>
      <c r="F928" s="139" t="s">
        <v>600</v>
      </c>
      <c r="G928" s="93"/>
      <c r="H928" s="158"/>
      <c r="I928" s="158" t="s">
        <v>4093</v>
      </c>
      <c r="J928" s="93" t="s">
        <v>4139</v>
      </c>
      <c r="K928" s="158" t="s">
        <v>4140</v>
      </c>
      <c r="L928" s="158"/>
      <c r="M928" s="93"/>
      <c r="N928" s="93" t="s">
        <v>45</v>
      </c>
      <c r="O928" s="93"/>
      <c r="P928" s="47" t="s">
        <v>4145</v>
      </c>
      <c r="Q928" s="43" t="s">
        <v>610</v>
      </c>
      <c r="R928" s="158"/>
      <c r="S928" s="93"/>
      <c r="T928" s="77">
        <v>2</v>
      </c>
      <c r="U928" s="258"/>
      <c r="V928" s="165"/>
      <c r="W928" s="167"/>
      <c r="X928" s="48" t="s">
        <v>4146</v>
      </c>
      <c r="Y928" s="165"/>
    </row>
    <row r="929" spans="2:25" ht="65.25" customHeight="1" x14ac:dyDescent="0.2">
      <c r="B929" s="87">
        <v>4</v>
      </c>
      <c r="C929" s="87">
        <v>22</v>
      </c>
      <c r="D929" s="87" t="s">
        <v>4073</v>
      </c>
      <c r="E929" s="96" t="s">
        <v>4299</v>
      </c>
      <c r="F929" s="139" t="s">
        <v>600</v>
      </c>
      <c r="G929" s="93" t="s">
        <v>4147</v>
      </c>
      <c r="H929" s="158" t="s">
        <v>631</v>
      </c>
      <c r="I929" s="158" t="s">
        <v>4148</v>
      </c>
      <c r="J929" s="93" t="s">
        <v>4149</v>
      </c>
      <c r="K929" s="158" t="s">
        <v>4150</v>
      </c>
      <c r="L929" s="158" t="s">
        <v>4151</v>
      </c>
      <c r="M929" s="93" t="s">
        <v>607</v>
      </c>
      <c r="N929" s="93" t="s">
        <v>45</v>
      </c>
      <c r="O929" s="93" t="s">
        <v>608</v>
      </c>
      <c r="P929" s="47" t="s">
        <v>4152</v>
      </c>
      <c r="Q929" s="43" t="s">
        <v>610</v>
      </c>
      <c r="R929" s="158" t="s">
        <v>4153</v>
      </c>
      <c r="S929" s="93" t="s">
        <v>664</v>
      </c>
      <c r="T929" s="77">
        <v>0</v>
      </c>
      <c r="U929" s="258">
        <f>+T929/T930</f>
        <v>0</v>
      </c>
      <c r="V929" s="165" t="s">
        <v>1024</v>
      </c>
      <c r="W929" s="167" t="s">
        <v>614</v>
      </c>
      <c r="X929" s="48" t="s">
        <v>4154</v>
      </c>
      <c r="Y929" s="165" t="s">
        <v>4155</v>
      </c>
    </row>
    <row r="930" spans="2:25" ht="72" customHeight="1" x14ac:dyDescent="0.2">
      <c r="B930" s="89"/>
      <c r="C930" s="89">
        <v>22</v>
      </c>
      <c r="D930" s="89" t="s">
        <v>4073</v>
      </c>
      <c r="E930" s="97" t="s">
        <v>4299</v>
      </c>
      <c r="F930" s="139" t="s">
        <v>600</v>
      </c>
      <c r="G930" s="93"/>
      <c r="H930" s="158"/>
      <c r="I930" s="158" t="s">
        <v>4093</v>
      </c>
      <c r="J930" s="93" t="s">
        <v>4149</v>
      </c>
      <c r="K930" s="158" t="s">
        <v>4150</v>
      </c>
      <c r="L930" s="158"/>
      <c r="M930" s="93"/>
      <c r="N930" s="93" t="s">
        <v>45</v>
      </c>
      <c r="O930" s="93"/>
      <c r="P930" s="47" t="s">
        <v>4156</v>
      </c>
      <c r="Q930" s="43" t="s">
        <v>610</v>
      </c>
      <c r="R930" s="158"/>
      <c r="S930" s="93"/>
      <c r="T930" s="77">
        <v>6</v>
      </c>
      <c r="U930" s="258"/>
      <c r="V930" s="165"/>
      <c r="W930" s="167"/>
      <c r="X930" s="48" t="s">
        <v>4157</v>
      </c>
      <c r="Y930" s="165"/>
    </row>
    <row r="931" spans="2:25" ht="49.5" customHeight="1" x14ac:dyDescent="0.2">
      <c r="B931" s="87">
        <v>4</v>
      </c>
      <c r="C931" s="87">
        <v>22</v>
      </c>
      <c r="D931" s="87" t="s">
        <v>4073</v>
      </c>
      <c r="E931" s="96" t="s">
        <v>4299</v>
      </c>
      <c r="F931" s="139" t="s">
        <v>600</v>
      </c>
      <c r="G931" s="93" t="s">
        <v>4158</v>
      </c>
      <c r="H931" s="158" t="s">
        <v>631</v>
      </c>
      <c r="I931" s="158" t="s">
        <v>4159</v>
      </c>
      <c r="J931" s="93" t="s">
        <v>1736</v>
      </c>
      <c r="K931" s="158" t="s">
        <v>4160</v>
      </c>
      <c r="L931" s="158" t="s">
        <v>4161</v>
      </c>
      <c r="M931" s="93" t="s">
        <v>607</v>
      </c>
      <c r="N931" s="93" t="s">
        <v>45</v>
      </c>
      <c r="O931" s="93" t="s">
        <v>608</v>
      </c>
      <c r="P931" s="47" t="s">
        <v>4162</v>
      </c>
      <c r="Q931" s="43" t="s">
        <v>990</v>
      </c>
      <c r="R931" s="158" t="s">
        <v>4163</v>
      </c>
      <c r="S931" s="93" t="s">
        <v>664</v>
      </c>
      <c r="T931" s="77">
        <v>0</v>
      </c>
      <c r="U931" s="258">
        <f>+T931/T932</f>
        <v>0</v>
      </c>
      <c r="V931" s="165" t="s">
        <v>1024</v>
      </c>
      <c r="W931" s="167" t="s">
        <v>614</v>
      </c>
      <c r="X931" s="48" t="s">
        <v>4164</v>
      </c>
      <c r="Y931" s="165" t="s">
        <v>3949</v>
      </c>
    </row>
    <row r="932" spans="2:25" ht="33" x14ac:dyDescent="0.2">
      <c r="B932" s="89"/>
      <c r="C932" s="89">
        <v>22</v>
      </c>
      <c r="D932" s="89" t="s">
        <v>4073</v>
      </c>
      <c r="E932" s="97" t="s">
        <v>4299</v>
      </c>
      <c r="F932" s="139" t="s">
        <v>600</v>
      </c>
      <c r="G932" s="93"/>
      <c r="H932" s="158"/>
      <c r="I932" s="158" t="s">
        <v>4093</v>
      </c>
      <c r="J932" s="93" t="s">
        <v>1736</v>
      </c>
      <c r="K932" s="158" t="s">
        <v>4160</v>
      </c>
      <c r="L932" s="158"/>
      <c r="M932" s="93"/>
      <c r="N932" s="93" t="s">
        <v>45</v>
      </c>
      <c r="O932" s="93"/>
      <c r="P932" s="47" t="s">
        <v>4165</v>
      </c>
      <c r="Q932" s="43" t="s">
        <v>990</v>
      </c>
      <c r="R932" s="158"/>
      <c r="S932" s="93"/>
      <c r="T932" s="77">
        <v>3</v>
      </c>
      <c r="U932" s="258"/>
      <c r="V932" s="165"/>
      <c r="W932" s="167"/>
      <c r="X932" s="48" t="s">
        <v>4166</v>
      </c>
      <c r="Y932" s="165"/>
    </row>
    <row r="933" spans="2:25" ht="51" customHeight="1" x14ac:dyDescent="0.2">
      <c r="B933" s="87">
        <v>4</v>
      </c>
      <c r="C933" s="87">
        <v>23</v>
      </c>
      <c r="D933" s="87" t="s">
        <v>4167</v>
      </c>
      <c r="E933" s="96" t="s">
        <v>4299</v>
      </c>
      <c r="F933" s="102" t="s">
        <v>3280</v>
      </c>
      <c r="G933" s="93" t="s">
        <v>4168</v>
      </c>
      <c r="H933" s="158" t="s">
        <v>3294</v>
      </c>
      <c r="I933" s="158" t="s">
        <v>4169</v>
      </c>
      <c r="J933" s="93" t="s">
        <v>4170</v>
      </c>
      <c r="K933" s="158" t="s">
        <v>4171</v>
      </c>
      <c r="L933" s="158" t="s">
        <v>36</v>
      </c>
      <c r="M933" s="93" t="s">
        <v>607</v>
      </c>
      <c r="N933" s="93" t="s">
        <v>39</v>
      </c>
      <c r="O933" s="93" t="s">
        <v>608</v>
      </c>
      <c r="P933" s="47" t="s">
        <v>4172</v>
      </c>
      <c r="Q933" s="43" t="s">
        <v>39</v>
      </c>
      <c r="R933" s="158" t="s">
        <v>4173</v>
      </c>
      <c r="S933" s="93" t="s">
        <v>664</v>
      </c>
      <c r="T933" s="77">
        <v>0</v>
      </c>
      <c r="U933" s="258">
        <f>+T933/T934</f>
        <v>0</v>
      </c>
      <c r="V933" s="165">
        <v>11</v>
      </c>
      <c r="W933" s="167" t="s">
        <v>637</v>
      </c>
      <c r="X933" s="165" t="s">
        <v>4174</v>
      </c>
      <c r="Y933" s="165" t="s">
        <v>4175</v>
      </c>
    </row>
    <row r="934" spans="2:25" ht="37.5" customHeight="1" x14ac:dyDescent="0.2">
      <c r="B934" s="89"/>
      <c r="C934" s="89">
        <v>23</v>
      </c>
      <c r="D934" s="89"/>
      <c r="E934" s="97" t="s">
        <v>4299</v>
      </c>
      <c r="F934" s="102"/>
      <c r="G934" s="93"/>
      <c r="H934" s="158"/>
      <c r="I934" s="158"/>
      <c r="J934" s="93" t="s">
        <v>4170</v>
      </c>
      <c r="K934" s="158" t="s">
        <v>4176</v>
      </c>
      <c r="L934" s="158"/>
      <c r="M934" s="93"/>
      <c r="N934" s="93" t="s">
        <v>45</v>
      </c>
      <c r="O934" s="93"/>
      <c r="P934" s="47" t="s">
        <v>4177</v>
      </c>
      <c r="Q934" s="43" t="s">
        <v>41</v>
      </c>
      <c r="R934" s="158"/>
      <c r="S934" s="93"/>
      <c r="T934" s="77">
        <v>58</v>
      </c>
      <c r="U934" s="258"/>
      <c r="V934" s="165"/>
      <c r="W934" s="167"/>
      <c r="X934" s="165"/>
      <c r="Y934" s="165"/>
    </row>
    <row r="935" spans="2:25" ht="52.5" customHeight="1" x14ac:dyDescent="0.2">
      <c r="B935" s="87">
        <v>4</v>
      </c>
      <c r="C935" s="87">
        <v>23</v>
      </c>
      <c r="D935" s="87" t="s">
        <v>4167</v>
      </c>
      <c r="E935" s="96" t="s">
        <v>4299</v>
      </c>
      <c r="F935" s="102" t="s">
        <v>3280</v>
      </c>
      <c r="G935" s="93" t="s">
        <v>4178</v>
      </c>
      <c r="H935" s="158" t="s">
        <v>3283</v>
      </c>
      <c r="I935" s="158" t="s">
        <v>4179</v>
      </c>
      <c r="J935" s="93" t="s">
        <v>758</v>
      </c>
      <c r="K935" s="158" t="s">
        <v>4180</v>
      </c>
      <c r="L935" s="158" t="s">
        <v>4181</v>
      </c>
      <c r="M935" s="93" t="s">
        <v>607</v>
      </c>
      <c r="N935" s="93" t="s">
        <v>45</v>
      </c>
      <c r="O935" s="93" t="s">
        <v>608</v>
      </c>
      <c r="P935" s="47" t="s">
        <v>4182</v>
      </c>
      <c r="Q935" s="43" t="s">
        <v>463</v>
      </c>
      <c r="R935" s="158" t="s">
        <v>4183</v>
      </c>
      <c r="S935" s="93" t="s">
        <v>664</v>
      </c>
      <c r="T935" s="77" t="s">
        <v>28</v>
      </c>
      <c r="U935" s="266" t="s">
        <v>28</v>
      </c>
      <c r="V935" s="165" t="s">
        <v>1024</v>
      </c>
      <c r="W935" s="167" t="s">
        <v>614</v>
      </c>
      <c r="X935" s="165" t="s">
        <v>4184</v>
      </c>
      <c r="Y935" s="165" t="s">
        <v>3976</v>
      </c>
    </row>
    <row r="936" spans="2:25" ht="42.75" customHeight="1" x14ac:dyDescent="0.2">
      <c r="B936" s="89"/>
      <c r="C936" s="89">
        <v>23</v>
      </c>
      <c r="D936" s="89" t="s">
        <v>4167</v>
      </c>
      <c r="E936" s="97" t="s">
        <v>4299</v>
      </c>
      <c r="F936" s="102" t="s">
        <v>3280</v>
      </c>
      <c r="G936" s="93"/>
      <c r="H936" s="158"/>
      <c r="I936" s="158" t="s">
        <v>4185</v>
      </c>
      <c r="J936" s="93" t="s">
        <v>758</v>
      </c>
      <c r="K936" s="158" t="s">
        <v>4180</v>
      </c>
      <c r="L936" s="158"/>
      <c r="M936" s="93"/>
      <c r="N936" s="93" t="s">
        <v>45</v>
      </c>
      <c r="O936" s="93"/>
      <c r="P936" s="47" t="s">
        <v>2060</v>
      </c>
      <c r="Q936" s="43" t="s">
        <v>463</v>
      </c>
      <c r="R936" s="158"/>
      <c r="S936" s="93"/>
      <c r="T936" s="77">
        <v>115</v>
      </c>
      <c r="U936" s="266"/>
      <c r="V936" s="165"/>
      <c r="W936" s="167"/>
      <c r="X936" s="165"/>
      <c r="Y936" s="165"/>
    </row>
    <row r="937" spans="2:25" ht="46.5" customHeight="1" x14ac:dyDescent="0.2">
      <c r="B937" s="87">
        <v>4</v>
      </c>
      <c r="C937" s="87">
        <v>23</v>
      </c>
      <c r="D937" s="87" t="s">
        <v>4167</v>
      </c>
      <c r="E937" s="96" t="s">
        <v>4299</v>
      </c>
      <c r="F937" s="102" t="s">
        <v>3280</v>
      </c>
      <c r="G937" s="93" t="s">
        <v>4186</v>
      </c>
      <c r="H937" s="158" t="s">
        <v>3294</v>
      </c>
      <c r="I937" s="158" t="s">
        <v>4187</v>
      </c>
      <c r="J937" s="93" t="s">
        <v>758</v>
      </c>
      <c r="K937" s="158" t="s">
        <v>4188</v>
      </c>
      <c r="L937" s="158" t="s">
        <v>4189</v>
      </c>
      <c r="M937" s="93" t="s">
        <v>607</v>
      </c>
      <c r="N937" s="93" t="s">
        <v>45</v>
      </c>
      <c r="O937" s="93" t="s">
        <v>608</v>
      </c>
      <c r="P937" s="47" t="s">
        <v>4190</v>
      </c>
      <c r="Q937" s="43" t="s">
        <v>4191</v>
      </c>
      <c r="R937" s="158" t="s">
        <v>4192</v>
      </c>
      <c r="S937" s="93" t="s">
        <v>664</v>
      </c>
      <c r="T937" s="77">
        <v>277</v>
      </c>
      <c r="U937" s="266" t="s">
        <v>28</v>
      </c>
      <c r="V937" s="165" t="s">
        <v>4193</v>
      </c>
      <c r="W937" s="167" t="s">
        <v>637</v>
      </c>
      <c r="X937" s="165" t="s">
        <v>4194</v>
      </c>
      <c r="Y937" s="165" t="s">
        <v>4003</v>
      </c>
    </row>
    <row r="938" spans="2:25" ht="50.25" customHeight="1" x14ac:dyDescent="0.2">
      <c r="B938" s="89"/>
      <c r="C938" s="89">
        <v>23</v>
      </c>
      <c r="D938" s="89" t="s">
        <v>4167</v>
      </c>
      <c r="E938" s="97" t="s">
        <v>4299</v>
      </c>
      <c r="F938" s="102" t="s">
        <v>3280</v>
      </c>
      <c r="G938" s="93"/>
      <c r="H938" s="158"/>
      <c r="I938" s="158" t="s">
        <v>4185</v>
      </c>
      <c r="J938" s="93" t="s">
        <v>758</v>
      </c>
      <c r="K938" s="158" t="s">
        <v>4195</v>
      </c>
      <c r="L938" s="158"/>
      <c r="M938" s="93"/>
      <c r="N938" s="93" t="s">
        <v>45</v>
      </c>
      <c r="O938" s="93"/>
      <c r="P938" s="47" t="s">
        <v>4196</v>
      </c>
      <c r="Q938" s="43" t="s">
        <v>4191</v>
      </c>
      <c r="R938" s="158"/>
      <c r="S938" s="93"/>
      <c r="T938" s="77" t="s">
        <v>28</v>
      </c>
      <c r="U938" s="266"/>
      <c r="V938" s="165"/>
      <c r="W938" s="167"/>
      <c r="X938" s="165"/>
      <c r="Y938" s="165"/>
    </row>
    <row r="939" spans="2:25" ht="45.75" customHeight="1" x14ac:dyDescent="0.2">
      <c r="B939" s="87">
        <v>4</v>
      </c>
      <c r="C939" s="87">
        <v>23</v>
      </c>
      <c r="D939" s="87" t="s">
        <v>4167</v>
      </c>
      <c r="E939" s="96" t="s">
        <v>4299</v>
      </c>
      <c r="F939" s="102" t="s">
        <v>3280</v>
      </c>
      <c r="G939" s="93" t="s">
        <v>4197</v>
      </c>
      <c r="H939" s="158" t="s">
        <v>4199</v>
      </c>
      <c r="I939" s="158" t="s">
        <v>4198</v>
      </c>
      <c r="J939" s="93" t="s">
        <v>758</v>
      </c>
      <c r="K939" s="158" t="s">
        <v>4200</v>
      </c>
      <c r="L939" s="158" t="s">
        <v>4201</v>
      </c>
      <c r="M939" s="93" t="s">
        <v>607</v>
      </c>
      <c r="N939" s="93" t="s">
        <v>45</v>
      </c>
      <c r="O939" s="93" t="s">
        <v>608</v>
      </c>
      <c r="P939" s="47" t="s">
        <v>4202</v>
      </c>
      <c r="Q939" s="43" t="s">
        <v>4203</v>
      </c>
      <c r="R939" s="158" t="s">
        <v>4204</v>
      </c>
      <c r="S939" s="93" t="s">
        <v>664</v>
      </c>
      <c r="T939" s="77" t="s">
        <v>28</v>
      </c>
      <c r="U939" s="266" t="s">
        <v>28</v>
      </c>
      <c r="V939" s="165" t="s">
        <v>1024</v>
      </c>
      <c r="W939" s="167" t="s">
        <v>614</v>
      </c>
      <c r="X939" s="165" t="s">
        <v>4205</v>
      </c>
      <c r="Y939" s="165" t="s">
        <v>4014</v>
      </c>
    </row>
    <row r="940" spans="2:25" ht="42" customHeight="1" x14ac:dyDescent="0.2">
      <c r="B940" s="89"/>
      <c r="C940" s="89">
        <v>23</v>
      </c>
      <c r="D940" s="89" t="s">
        <v>4167</v>
      </c>
      <c r="E940" s="97" t="s">
        <v>4299</v>
      </c>
      <c r="F940" s="102" t="s">
        <v>3280</v>
      </c>
      <c r="G940" s="93"/>
      <c r="H940" s="158"/>
      <c r="I940" s="158" t="s">
        <v>4185</v>
      </c>
      <c r="J940" s="93" t="s">
        <v>758</v>
      </c>
      <c r="K940" s="158" t="s">
        <v>4200</v>
      </c>
      <c r="L940" s="158"/>
      <c r="M940" s="93"/>
      <c r="N940" s="93" t="s">
        <v>45</v>
      </c>
      <c r="O940" s="93"/>
      <c r="P940" s="47" t="s">
        <v>4206</v>
      </c>
      <c r="Q940" s="43" t="s">
        <v>4203</v>
      </c>
      <c r="R940" s="158"/>
      <c r="S940" s="93"/>
      <c r="T940" s="77" t="s">
        <v>28</v>
      </c>
      <c r="U940" s="266"/>
      <c r="V940" s="165"/>
      <c r="W940" s="167"/>
      <c r="X940" s="165"/>
      <c r="Y940" s="165"/>
    </row>
    <row r="941" spans="2:25" ht="44.25" customHeight="1" x14ac:dyDescent="0.2">
      <c r="B941" s="87">
        <v>4</v>
      </c>
      <c r="C941" s="87">
        <v>23</v>
      </c>
      <c r="D941" s="87" t="s">
        <v>4167</v>
      </c>
      <c r="E941" s="96" t="s">
        <v>4299</v>
      </c>
      <c r="F941" s="102" t="s">
        <v>3280</v>
      </c>
      <c r="G941" s="93" t="s">
        <v>4207</v>
      </c>
      <c r="H941" s="158" t="s">
        <v>3294</v>
      </c>
      <c r="I941" s="158" t="s">
        <v>4208</v>
      </c>
      <c r="J941" s="93" t="s">
        <v>4209</v>
      </c>
      <c r="K941" s="158" t="s">
        <v>4210</v>
      </c>
      <c r="L941" s="158" t="s">
        <v>4211</v>
      </c>
      <c r="M941" s="93" t="s">
        <v>607</v>
      </c>
      <c r="N941" s="93" t="s">
        <v>45</v>
      </c>
      <c r="O941" s="93" t="s">
        <v>608</v>
      </c>
      <c r="P941" s="47" t="s">
        <v>4212</v>
      </c>
      <c r="Q941" s="43" t="s">
        <v>4213</v>
      </c>
      <c r="R941" s="158" t="s">
        <v>4214</v>
      </c>
      <c r="S941" s="93" t="s">
        <v>664</v>
      </c>
      <c r="T941" s="77">
        <v>662</v>
      </c>
      <c r="U941" s="258">
        <f>+T941/T942</f>
        <v>0.96081277213352689</v>
      </c>
      <c r="V941" s="165" t="s">
        <v>4215</v>
      </c>
      <c r="W941" s="167" t="s">
        <v>614</v>
      </c>
      <c r="X941" s="165" t="s">
        <v>4216</v>
      </c>
      <c r="Y941" s="165" t="s">
        <v>4024</v>
      </c>
    </row>
    <row r="942" spans="2:25" ht="44.25" customHeight="1" x14ac:dyDescent="0.2">
      <c r="B942" s="89"/>
      <c r="C942" s="89">
        <v>23</v>
      </c>
      <c r="D942" s="89" t="s">
        <v>4167</v>
      </c>
      <c r="E942" s="97" t="s">
        <v>4299</v>
      </c>
      <c r="F942" s="102" t="s">
        <v>3280</v>
      </c>
      <c r="G942" s="93"/>
      <c r="H942" s="158"/>
      <c r="I942" s="158" t="s">
        <v>4185</v>
      </c>
      <c r="J942" s="93" t="s">
        <v>4209</v>
      </c>
      <c r="K942" s="158" t="s">
        <v>4210</v>
      </c>
      <c r="L942" s="158"/>
      <c r="M942" s="93"/>
      <c r="N942" s="93" t="s">
        <v>45</v>
      </c>
      <c r="O942" s="93"/>
      <c r="P942" s="47" t="s">
        <v>4217</v>
      </c>
      <c r="Q942" s="43" t="s">
        <v>4213</v>
      </c>
      <c r="R942" s="158"/>
      <c r="S942" s="93"/>
      <c r="T942" s="77">
        <v>689</v>
      </c>
      <c r="U942" s="258"/>
      <c r="V942" s="165"/>
      <c r="W942" s="167"/>
      <c r="X942" s="165"/>
      <c r="Y942" s="165"/>
    </row>
    <row r="943" spans="2:25" ht="54.75" customHeight="1" x14ac:dyDescent="0.2">
      <c r="B943" s="87">
        <v>4</v>
      </c>
      <c r="C943" s="87">
        <v>23</v>
      </c>
      <c r="D943" s="87" t="s">
        <v>4167</v>
      </c>
      <c r="E943" s="96" t="s">
        <v>4299</v>
      </c>
      <c r="F943" s="102" t="s">
        <v>3280</v>
      </c>
      <c r="G943" s="93" t="s">
        <v>4218</v>
      </c>
      <c r="H943" s="158" t="s">
        <v>1991</v>
      </c>
      <c r="I943" s="158" t="s">
        <v>4219</v>
      </c>
      <c r="J943" s="93" t="s">
        <v>758</v>
      </c>
      <c r="K943" s="158" t="s">
        <v>4220</v>
      </c>
      <c r="L943" s="158" t="s">
        <v>4221</v>
      </c>
      <c r="M943" s="93" t="s">
        <v>607</v>
      </c>
      <c r="N943" s="93" t="s">
        <v>45</v>
      </c>
      <c r="O943" s="93" t="s">
        <v>608</v>
      </c>
      <c r="P943" s="47" t="s">
        <v>4222</v>
      </c>
      <c r="Q943" s="43" t="s">
        <v>3391</v>
      </c>
      <c r="R943" s="158" t="s">
        <v>4223</v>
      </c>
      <c r="S943" s="93" t="s">
        <v>664</v>
      </c>
      <c r="T943" s="77" t="s">
        <v>28</v>
      </c>
      <c r="U943" s="266" t="s">
        <v>28</v>
      </c>
      <c r="V943" s="165" t="s">
        <v>1024</v>
      </c>
      <c r="W943" s="167" t="s">
        <v>614</v>
      </c>
      <c r="X943" s="165" t="s">
        <v>4224</v>
      </c>
      <c r="Y943" s="165" t="s">
        <v>4033</v>
      </c>
    </row>
    <row r="944" spans="2:25" ht="49.5" x14ac:dyDescent="0.2">
      <c r="B944" s="89"/>
      <c r="C944" s="89">
        <v>23</v>
      </c>
      <c r="D944" s="89" t="s">
        <v>4167</v>
      </c>
      <c r="E944" s="97" t="s">
        <v>4299</v>
      </c>
      <c r="F944" s="102" t="s">
        <v>3280</v>
      </c>
      <c r="G944" s="93"/>
      <c r="H944" s="158"/>
      <c r="I944" s="158" t="s">
        <v>4185</v>
      </c>
      <c r="J944" s="93" t="s">
        <v>758</v>
      </c>
      <c r="K944" s="158" t="s">
        <v>4220</v>
      </c>
      <c r="L944" s="158"/>
      <c r="M944" s="93"/>
      <c r="N944" s="93" t="s">
        <v>45</v>
      </c>
      <c r="O944" s="93"/>
      <c r="P944" s="47" t="s">
        <v>4225</v>
      </c>
      <c r="Q944" s="43" t="s">
        <v>1072</v>
      </c>
      <c r="R944" s="158"/>
      <c r="S944" s="93"/>
      <c r="T944" s="77" t="s">
        <v>28</v>
      </c>
      <c r="U944" s="266"/>
      <c r="V944" s="165"/>
      <c r="W944" s="167"/>
      <c r="X944" s="165"/>
      <c r="Y944" s="165"/>
    </row>
    <row r="945" spans="2:25" ht="43.5" customHeight="1" x14ac:dyDescent="0.2">
      <c r="B945" s="87">
        <v>4</v>
      </c>
      <c r="C945" s="87">
        <v>23</v>
      </c>
      <c r="D945" s="87" t="s">
        <v>4167</v>
      </c>
      <c r="E945" s="96" t="s">
        <v>4299</v>
      </c>
      <c r="F945" s="102" t="s">
        <v>3280</v>
      </c>
      <c r="G945" s="93" t="s">
        <v>4226</v>
      </c>
      <c r="H945" s="158" t="s">
        <v>3294</v>
      </c>
      <c r="I945" s="158" t="s">
        <v>4227</v>
      </c>
      <c r="J945" s="93" t="s">
        <v>758</v>
      </c>
      <c r="K945" s="158" t="s">
        <v>4228</v>
      </c>
      <c r="L945" s="158" t="s">
        <v>4229</v>
      </c>
      <c r="M945" s="93" t="s">
        <v>607</v>
      </c>
      <c r="N945" s="93" t="s">
        <v>45</v>
      </c>
      <c r="O945" s="93" t="s">
        <v>608</v>
      </c>
      <c r="P945" s="47" t="s">
        <v>4230</v>
      </c>
      <c r="Q945" s="43" t="s">
        <v>4231</v>
      </c>
      <c r="R945" s="158" t="s">
        <v>4232</v>
      </c>
      <c r="S945" s="93" t="s">
        <v>664</v>
      </c>
      <c r="T945" s="77">
        <v>3582</v>
      </c>
      <c r="U945" s="258">
        <f>+T945/T946</f>
        <v>1</v>
      </c>
      <c r="V945" s="165" t="s">
        <v>4233</v>
      </c>
      <c r="W945" s="167" t="s">
        <v>614</v>
      </c>
      <c r="X945" s="165" t="s">
        <v>4234</v>
      </c>
      <c r="Y945" s="165" t="s">
        <v>4052</v>
      </c>
    </row>
    <row r="946" spans="2:25" ht="49.5" x14ac:dyDescent="0.2">
      <c r="B946" s="89"/>
      <c r="C946" s="89">
        <v>23</v>
      </c>
      <c r="D946" s="89" t="s">
        <v>4167</v>
      </c>
      <c r="E946" s="97" t="s">
        <v>4299</v>
      </c>
      <c r="F946" s="102" t="s">
        <v>3280</v>
      </c>
      <c r="G946" s="93"/>
      <c r="H946" s="158"/>
      <c r="I946" s="158" t="s">
        <v>4185</v>
      </c>
      <c r="J946" s="93" t="s">
        <v>758</v>
      </c>
      <c r="K946" s="158" t="s">
        <v>4228</v>
      </c>
      <c r="L946" s="158"/>
      <c r="M946" s="93"/>
      <c r="N946" s="93" t="s">
        <v>45</v>
      </c>
      <c r="O946" s="93"/>
      <c r="P946" s="47" t="s">
        <v>4235</v>
      </c>
      <c r="Q946" s="43" t="s">
        <v>4231</v>
      </c>
      <c r="R946" s="158"/>
      <c r="S946" s="93"/>
      <c r="T946" s="77">
        <v>3582</v>
      </c>
      <c r="U946" s="258"/>
      <c r="V946" s="165"/>
      <c r="W946" s="167"/>
      <c r="X946" s="165"/>
      <c r="Y946" s="165"/>
    </row>
    <row r="947" spans="2:25" ht="66" customHeight="1" x14ac:dyDescent="0.2">
      <c r="B947" s="87">
        <v>4</v>
      </c>
      <c r="C947" s="87">
        <v>23</v>
      </c>
      <c r="D947" s="87" t="s">
        <v>4167</v>
      </c>
      <c r="E947" s="96" t="s">
        <v>4299</v>
      </c>
      <c r="F947" s="102" t="s">
        <v>3280</v>
      </c>
      <c r="G947" s="93" t="s">
        <v>4236</v>
      </c>
      <c r="H947" s="158" t="s">
        <v>4238</v>
      </c>
      <c r="I947" s="158" t="s">
        <v>4237</v>
      </c>
      <c r="J947" s="93" t="s">
        <v>4239</v>
      </c>
      <c r="K947" s="158" t="s">
        <v>4240</v>
      </c>
      <c r="L947" s="158" t="s">
        <v>4241</v>
      </c>
      <c r="M947" s="93" t="s">
        <v>607</v>
      </c>
      <c r="N947" s="93" t="s">
        <v>45</v>
      </c>
      <c r="O947" s="93" t="s">
        <v>608</v>
      </c>
      <c r="P947" s="47" t="s">
        <v>4242</v>
      </c>
      <c r="Q947" s="43" t="s">
        <v>990</v>
      </c>
      <c r="R947" s="158" t="s">
        <v>4243</v>
      </c>
      <c r="S947" s="93" t="s">
        <v>664</v>
      </c>
      <c r="T947" s="77">
        <v>11</v>
      </c>
      <c r="U947" s="258">
        <f>+T947/T948</f>
        <v>1</v>
      </c>
      <c r="V947" s="165" t="s">
        <v>4244</v>
      </c>
      <c r="W947" s="167" t="s">
        <v>614</v>
      </c>
      <c r="X947" s="165" t="s">
        <v>4245</v>
      </c>
      <c r="Y947" s="165" t="s">
        <v>4062</v>
      </c>
    </row>
    <row r="948" spans="2:25" ht="49.5" x14ac:dyDescent="0.2">
      <c r="B948" s="89"/>
      <c r="C948" s="89">
        <v>23</v>
      </c>
      <c r="D948" s="89" t="s">
        <v>4167</v>
      </c>
      <c r="E948" s="97" t="s">
        <v>4299</v>
      </c>
      <c r="F948" s="102" t="s">
        <v>3280</v>
      </c>
      <c r="G948" s="93"/>
      <c r="H948" s="158"/>
      <c r="I948" s="158" t="s">
        <v>4185</v>
      </c>
      <c r="J948" s="93" t="s">
        <v>4239</v>
      </c>
      <c r="K948" s="158" t="s">
        <v>4240</v>
      </c>
      <c r="L948" s="158"/>
      <c r="M948" s="93"/>
      <c r="N948" s="93" t="s">
        <v>45</v>
      </c>
      <c r="O948" s="93"/>
      <c r="P948" s="47" t="s">
        <v>4246</v>
      </c>
      <c r="Q948" s="43" t="s">
        <v>990</v>
      </c>
      <c r="R948" s="158"/>
      <c r="S948" s="93"/>
      <c r="T948" s="77">
        <v>11</v>
      </c>
      <c r="U948" s="258"/>
      <c r="V948" s="165"/>
      <c r="W948" s="167"/>
      <c r="X948" s="165"/>
      <c r="Y948" s="165"/>
    </row>
    <row r="949" spans="2:25" ht="49.5" customHeight="1" x14ac:dyDescent="0.2">
      <c r="B949" s="87">
        <v>4</v>
      </c>
      <c r="C949" s="87">
        <v>23</v>
      </c>
      <c r="D949" s="87" t="s">
        <v>4167</v>
      </c>
      <c r="E949" s="96" t="s">
        <v>4299</v>
      </c>
      <c r="F949" s="102" t="s">
        <v>3280</v>
      </c>
      <c r="G949" s="93" t="s">
        <v>4247</v>
      </c>
      <c r="H949" s="158" t="s">
        <v>3294</v>
      </c>
      <c r="I949" s="158" t="s">
        <v>4248</v>
      </c>
      <c r="J949" s="93" t="s">
        <v>4249</v>
      </c>
      <c r="K949" s="158" t="s">
        <v>4250</v>
      </c>
      <c r="L949" s="158" t="s">
        <v>4251</v>
      </c>
      <c r="M949" s="93" t="s">
        <v>607</v>
      </c>
      <c r="N949" s="93" t="s">
        <v>45</v>
      </c>
      <c r="O949" s="93" t="s">
        <v>608</v>
      </c>
      <c r="P949" s="47" t="s">
        <v>4252</v>
      </c>
      <c r="Q949" s="43" t="s">
        <v>4253</v>
      </c>
      <c r="R949" s="158" t="s">
        <v>4254</v>
      </c>
      <c r="S949" s="93" t="s">
        <v>664</v>
      </c>
      <c r="T949" s="77">
        <v>90</v>
      </c>
      <c r="U949" s="258">
        <f>+T949/T950</f>
        <v>0.6</v>
      </c>
      <c r="V949" s="165" t="s">
        <v>1024</v>
      </c>
      <c r="W949" s="167" t="s">
        <v>614</v>
      </c>
      <c r="X949" s="165" t="s">
        <v>4255</v>
      </c>
      <c r="Y949" s="165" t="s">
        <v>4256</v>
      </c>
    </row>
    <row r="950" spans="2:25" ht="33" customHeight="1" x14ac:dyDescent="0.2">
      <c r="B950" s="89"/>
      <c r="C950" s="89">
        <v>23</v>
      </c>
      <c r="D950" s="89" t="s">
        <v>4167</v>
      </c>
      <c r="E950" s="97" t="s">
        <v>4299</v>
      </c>
      <c r="F950" s="102" t="s">
        <v>3280</v>
      </c>
      <c r="G950" s="93"/>
      <c r="H950" s="158"/>
      <c r="I950" s="158" t="s">
        <v>4185</v>
      </c>
      <c r="J950" s="93" t="s">
        <v>4249</v>
      </c>
      <c r="K950" s="158" t="s">
        <v>4250</v>
      </c>
      <c r="L950" s="158"/>
      <c r="M950" s="93"/>
      <c r="N950" s="93" t="s">
        <v>45</v>
      </c>
      <c r="O950" s="93"/>
      <c r="P950" s="47" t="s">
        <v>4257</v>
      </c>
      <c r="Q950" s="43" t="s">
        <v>4253</v>
      </c>
      <c r="R950" s="158"/>
      <c r="S950" s="93"/>
      <c r="T950" s="77">
        <v>150</v>
      </c>
      <c r="U950" s="258"/>
      <c r="V950" s="165"/>
      <c r="W950" s="167"/>
      <c r="X950" s="165"/>
      <c r="Y950" s="165"/>
    </row>
    <row r="951" spans="2:25" ht="49.5" customHeight="1" x14ac:dyDescent="0.2">
      <c r="B951" s="87">
        <v>4</v>
      </c>
      <c r="C951" s="87">
        <v>23</v>
      </c>
      <c r="D951" s="87" t="s">
        <v>4167</v>
      </c>
      <c r="E951" s="96" t="s">
        <v>4299</v>
      </c>
      <c r="F951" s="102" t="s">
        <v>3280</v>
      </c>
      <c r="G951" s="93" t="s">
        <v>4258</v>
      </c>
      <c r="H951" s="158" t="s">
        <v>3294</v>
      </c>
      <c r="I951" s="158" t="s">
        <v>4259</v>
      </c>
      <c r="J951" s="93" t="s">
        <v>758</v>
      </c>
      <c r="K951" s="158" t="s">
        <v>4260</v>
      </c>
      <c r="L951" s="158" t="s">
        <v>4261</v>
      </c>
      <c r="M951" s="93" t="s">
        <v>607</v>
      </c>
      <c r="N951" s="93" t="s">
        <v>45</v>
      </c>
      <c r="O951" s="93" t="s">
        <v>608</v>
      </c>
      <c r="P951" s="47" t="s">
        <v>4262</v>
      </c>
      <c r="Q951" s="43" t="s">
        <v>33</v>
      </c>
      <c r="R951" s="158" t="s">
        <v>4263</v>
      </c>
      <c r="S951" s="93" t="s">
        <v>664</v>
      </c>
      <c r="T951" s="77">
        <v>4</v>
      </c>
      <c r="U951" s="266" t="s">
        <v>28</v>
      </c>
      <c r="V951" s="165" t="s">
        <v>1024</v>
      </c>
      <c r="W951" s="167" t="s">
        <v>614</v>
      </c>
      <c r="X951" s="165" t="s">
        <v>4264</v>
      </c>
      <c r="Y951" s="165" t="s">
        <v>4265</v>
      </c>
    </row>
    <row r="952" spans="2:25" ht="33" customHeight="1" x14ac:dyDescent="0.2">
      <c r="B952" s="89"/>
      <c r="C952" s="89">
        <v>23</v>
      </c>
      <c r="D952" s="89" t="s">
        <v>4167</v>
      </c>
      <c r="E952" s="97" t="s">
        <v>4299</v>
      </c>
      <c r="F952" s="102" t="s">
        <v>3280</v>
      </c>
      <c r="G952" s="93"/>
      <c r="H952" s="158"/>
      <c r="I952" s="158" t="s">
        <v>4185</v>
      </c>
      <c r="J952" s="93" t="s">
        <v>758</v>
      </c>
      <c r="K952" s="158" t="s">
        <v>4260</v>
      </c>
      <c r="L952" s="158"/>
      <c r="M952" s="93"/>
      <c r="N952" s="93" t="s">
        <v>45</v>
      </c>
      <c r="O952" s="93"/>
      <c r="P952" s="47" t="s">
        <v>4266</v>
      </c>
      <c r="Q952" s="43" t="s">
        <v>33</v>
      </c>
      <c r="R952" s="158"/>
      <c r="S952" s="93"/>
      <c r="T952" s="77" t="s">
        <v>28</v>
      </c>
      <c r="U952" s="266"/>
      <c r="V952" s="165"/>
      <c r="W952" s="167"/>
      <c r="X952" s="165"/>
      <c r="Y952" s="165"/>
    </row>
    <row r="953" spans="2:25" ht="66" customHeight="1" x14ac:dyDescent="0.2">
      <c r="B953" s="87">
        <v>4</v>
      </c>
      <c r="C953" s="87">
        <v>23</v>
      </c>
      <c r="D953" s="87" t="s">
        <v>4167</v>
      </c>
      <c r="E953" s="96" t="s">
        <v>4299</v>
      </c>
      <c r="F953" s="102" t="s">
        <v>3280</v>
      </c>
      <c r="G953" s="93" t="s">
        <v>4267</v>
      </c>
      <c r="H953" s="158" t="s">
        <v>3294</v>
      </c>
      <c r="I953" s="158" t="s">
        <v>4268</v>
      </c>
      <c r="J953" s="93" t="s">
        <v>4269</v>
      </c>
      <c r="K953" s="158" t="s">
        <v>4270</v>
      </c>
      <c r="L953" s="158" t="s">
        <v>4271</v>
      </c>
      <c r="M953" s="93" t="s">
        <v>607</v>
      </c>
      <c r="N953" s="93" t="s">
        <v>45</v>
      </c>
      <c r="O953" s="93" t="s">
        <v>608</v>
      </c>
      <c r="P953" s="47" t="s">
        <v>4272</v>
      </c>
      <c r="Q953" s="43" t="s">
        <v>966</v>
      </c>
      <c r="R953" s="158" t="s">
        <v>4273</v>
      </c>
      <c r="S953" s="93" t="s">
        <v>664</v>
      </c>
      <c r="T953" s="77">
        <v>261</v>
      </c>
      <c r="U953" s="258">
        <f>+T953/T954</f>
        <v>0.80307692307692302</v>
      </c>
      <c r="V953" s="165" t="s">
        <v>4274</v>
      </c>
      <c r="W953" s="167" t="s">
        <v>614</v>
      </c>
      <c r="X953" s="165" t="s">
        <v>4275</v>
      </c>
      <c r="Y953" s="165" t="s">
        <v>4276</v>
      </c>
    </row>
    <row r="954" spans="2:25" ht="33" customHeight="1" x14ac:dyDescent="0.2">
      <c r="B954" s="89"/>
      <c r="C954" s="89">
        <v>23</v>
      </c>
      <c r="D954" s="89" t="s">
        <v>4167</v>
      </c>
      <c r="E954" s="97" t="s">
        <v>4299</v>
      </c>
      <c r="F954" s="102" t="s">
        <v>3280</v>
      </c>
      <c r="G954" s="93"/>
      <c r="H954" s="158"/>
      <c r="I954" s="158" t="s">
        <v>4185</v>
      </c>
      <c r="J954" s="93" t="s">
        <v>4269</v>
      </c>
      <c r="K954" s="158" t="s">
        <v>4270</v>
      </c>
      <c r="L954" s="158"/>
      <c r="M954" s="93"/>
      <c r="N954" s="93" t="s">
        <v>45</v>
      </c>
      <c r="O954" s="93"/>
      <c r="P954" s="47" t="s">
        <v>4277</v>
      </c>
      <c r="Q954" s="43" t="s">
        <v>966</v>
      </c>
      <c r="R954" s="158"/>
      <c r="S954" s="93"/>
      <c r="T954" s="77">
        <v>325</v>
      </c>
      <c r="U954" s="258"/>
      <c r="V954" s="165"/>
      <c r="W954" s="167"/>
      <c r="X954" s="165"/>
      <c r="Y954" s="165"/>
    </row>
    <row r="955" spans="2:25" ht="49.5" customHeight="1" x14ac:dyDescent="0.2">
      <c r="B955" s="87">
        <v>4</v>
      </c>
      <c r="C955" s="87">
        <v>23</v>
      </c>
      <c r="D955" s="87" t="s">
        <v>4167</v>
      </c>
      <c r="E955" s="96" t="s">
        <v>4299</v>
      </c>
      <c r="F955" s="102" t="s">
        <v>3280</v>
      </c>
      <c r="G955" s="93" t="s">
        <v>4278</v>
      </c>
      <c r="H955" s="158" t="s">
        <v>3294</v>
      </c>
      <c r="I955" s="158" t="s">
        <v>4279</v>
      </c>
      <c r="J955" s="93" t="s">
        <v>4280</v>
      </c>
      <c r="K955" s="158" t="s">
        <v>4281</v>
      </c>
      <c r="L955" s="158" t="s">
        <v>4282</v>
      </c>
      <c r="M955" s="93" t="s">
        <v>607</v>
      </c>
      <c r="N955" s="168" t="s">
        <v>45</v>
      </c>
      <c r="O955" s="168" t="s">
        <v>608</v>
      </c>
      <c r="P955" s="47" t="s">
        <v>4283</v>
      </c>
      <c r="Q955" s="43" t="s">
        <v>966</v>
      </c>
      <c r="R955" s="158" t="s">
        <v>4284</v>
      </c>
      <c r="S955" s="93" t="s">
        <v>664</v>
      </c>
      <c r="T955" s="77">
        <v>154</v>
      </c>
      <c r="U955" s="258">
        <f>+T955/T956</f>
        <v>0.308</v>
      </c>
      <c r="V955" s="165" t="s">
        <v>4285</v>
      </c>
      <c r="W955" s="167" t="s">
        <v>637</v>
      </c>
      <c r="X955" s="165" t="s">
        <v>4286</v>
      </c>
      <c r="Y955" s="165" t="s">
        <v>4287</v>
      </c>
    </row>
    <row r="956" spans="2:25" ht="42" customHeight="1" x14ac:dyDescent="0.2">
      <c r="B956" s="89"/>
      <c r="C956" s="89">
        <v>23</v>
      </c>
      <c r="D956" s="89" t="s">
        <v>4167</v>
      </c>
      <c r="E956" s="97" t="s">
        <v>4299</v>
      </c>
      <c r="F956" s="102" t="s">
        <v>3280</v>
      </c>
      <c r="G956" s="93"/>
      <c r="H956" s="158"/>
      <c r="I956" s="158" t="s">
        <v>4185</v>
      </c>
      <c r="J956" s="93"/>
      <c r="K956" s="158" t="s">
        <v>4281</v>
      </c>
      <c r="L956" s="158"/>
      <c r="M956" s="93"/>
      <c r="N956" s="168" t="s">
        <v>45</v>
      </c>
      <c r="O956" s="168"/>
      <c r="P956" s="47" t="s">
        <v>4288</v>
      </c>
      <c r="Q956" s="43" t="s">
        <v>966</v>
      </c>
      <c r="R956" s="158"/>
      <c r="S956" s="93"/>
      <c r="T956" s="77">
        <v>500</v>
      </c>
      <c r="U956" s="258"/>
      <c r="V956" s="165"/>
      <c r="W956" s="167"/>
      <c r="X956" s="165"/>
      <c r="Y956" s="165"/>
    </row>
    <row r="957" spans="2:25" ht="66" customHeight="1" x14ac:dyDescent="0.2">
      <c r="B957" s="87">
        <v>4</v>
      </c>
      <c r="C957" s="87">
        <v>23</v>
      </c>
      <c r="D957" s="87" t="s">
        <v>4167</v>
      </c>
      <c r="E957" s="96" t="s">
        <v>4299</v>
      </c>
      <c r="F957" s="102" t="s">
        <v>3280</v>
      </c>
      <c r="G957" s="93" t="s">
        <v>4289</v>
      </c>
      <c r="H957" s="158" t="s">
        <v>3117</v>
      </c>
      <c r="I957" s="158" t="s">
        <v>4290</v>
      </c>
      <c r="J957" s="93" t="s">
        <v>758</v>
      </c>
      <c r="K957" s="158" t="s">
        <v>4291</v>
      </c>
      <c r="L957" s="158" t="s">
        <v>4292</v>
      </c>
      <c r="M957" s="93" t="s">
        <v>607</v>
      </c>
      <c r="N957" s="168" t="s">
        <v>45</v>
      </c>
      <c r="O957" s="168" t="s">
        <v>608</v>
      </c>
      <c r="P957" s="47" t="s">
        <v>4293</v>
      </c>
      <c r="Q957" s="43" t="s">
        <v>308</v>
      </c>
      <c r="R957" s="158" t="s">
        <v>4294</v>
      </c>
      <c r="S957" s="93" t="s">
        <v>664</v>
      </c>
      <c r="T957" s="77" t="s">
        <v>28</v>
      </c>
      <c r="U957" s="266" t="s">
        <v>28</v>
      </c>
      <c r="V957" s="165" t="s">
        <v>1024</v>
      </c>
      <c r="W957" s="167" t="s">
        <v>614</v>
      </c>
      <c r="X957" s="165" t="s">
        <v>4295</v>
      </c>
      <c r="Y957" s="165" t="s">
        <v>4296</v>
      </c>
    </row>
    <row r="958" spans="2:25" ht="29.25" customHeight="1" x14ac:dyDescent="0.2">
      <c r="B958" s="89">
        <v>4</v>
      </c>
      <c r="C958" s="89">
        <v>23</v>
      </c>
      <c r="D958" s="89" t="s">
        <v>4167</v>
      </c>
      <c r="E958" s="97" t="s">
        <v>4299</v>
      </c>
      <c r="F958" s="102" t="s">
        <v>3280</v>
      </c>
      <c r="G958" s="93"/>
      <c r="H958" s="158"/>
      <c r="I958" s="158" t="s">
        <v>4185</v>
      </c>
      <c r="J958" s="93" t="s">
        <v>758</v>
      </c>
      <c r="K958" s="158" t="s">
        <v>4291</v>
      </c>
      <c r="L958" s="158"/>
      <c r="M958" s="93"/>
      <c r="N958" s="168" t="s">
        <v>45</v>
      </c>
      <c r="O958" s="168"/>
      <c r="P958" s="47" t="s">
        <v>3879</v>
      </c>
      <c r="Q958" s="43" t="s">
        <v>308</v>
      </c>
      <c r="R958" s="158"/>
      <c r="S958" s="93"/>
      <c r="T958" s="77" t="s">
        <v>28</v>
      </c>
      <c r="U958" s="266"/>
      <c r="V958" s="165"/>
      <c r="W958" s="167"/>
      <c r="X958" s="165"/>
      <c r="Y958" s="165"/>
    </row>
    <row r="959" spans="2:25" ht="102" customHeight="1" x14ac:dyDescent="0.2">
      <c r="B959" s="87">
        <v>4</v>
      </c>
      <c r="C959" s="87">
        <v>23</v>
      </c>
      <c r="D959" s="94" t="s">
        <v>4457</v>
      </c>
      <c r="E959" s="96" t="s">
        <v>4300</v>
      </c>
      <c r="F959" s="44" t="s">
        <v>3280</v>
      </c>
      <c r="G959" s="53"/>
      <c r="H959" s="158" t="s">
        <v>3294</v>
      </c>
      <c r="I959" s="87"/>
      <c r="J959" s="87"/>
      <c r="K959" s="130" t="s">
        <v>4304</v>
      </c>
      <c r="L959" s="128" t="s">
        <v>9</v>
      </c>
      <c r="M959" s="87" t="s">
        <v>607</v>
      </c>
      <c r="N959" s="107" t="s">
        <v>45</v>
      </c>
      <c r="O959" s="147" t="s">
        <v>964</v>
      </c>
      <c r="P959" s="8" t="s">
        <v>11</v>
      </c>
      <c r="Q959" s="11" t="s">
        <v>12</v>
      </c>
      <c r="R959" s="128" t="s">
        <v>10</v>
      </c>
      <c r="S959" s="145" t="s">
        <v>664</v>
      </c>
      <c r="T959" s="34">
        <v>2</v>
      </c>
      <c r="U959" s="233">
        <f>((T959-T960)/T959)</f>
        <v>-0.5</v>
      </c>
      <c r="V959" s="173" t="s">
        <v>8</v>
      </c>
      <c r="W959" s="175" t="s">
        <v>637</v>
      </c>
      <c r="X959" s="48"/>
      <c r="Y959" s="49"/>
    </row>
    <row r="960" spans="2:25" ht="61.5" customHeight="1" x14ac:dyDescent="0.2">
      <c r="B960" s="89">
        <v>4</v>
      </c>
      <c r="C960" s="89">
        <v>23</v>
      </c>
      <c r="D960" s="95" t="s">
        <v>5</v>
      </c>
      <c r="E960" s="97" t="s">
        <v>4300</v>
      </c>
      <c r="F960" s="44" t="s">
        <v>3280</v>
      </c>
      <c r="G960" s="53"/>
      <c r="H960" s="158"/>
      <c r="I960" s="89"/>
      <c r="J960" s="89"/>
      <c r="K960" s="131"/>
      <c r="L960" s="129"/>
      <c r="M960" s="89"/>
      <c r="N960" s="109"/>
      <c r="O960" s="148"/>
      <c r="P960" s="8" t="s">
        <v>13</v>
      </c>
      <c r="Q960" s="11" t="s">
        <v>12</v>
      </c>
      <c r="R960" s="129"/>
      <c r="S960" s="146"/>
      <c r="T960" s="34">
        <v>3</v>
      </c>
      <c r="U960" s="234"/>
      <c r="V960" s="174"/>
      <c r="W960" s="176"/>
      <c r="X960" s="48"/>
      <c r="Y960" s="49"/>
    </row>
    <row r="961" spans="2:25" ht="49.5" customHeight="1" x14ac:dyDescent="0.2">
      <c r="B961" s="87">
        <v>4</v>
      </c>
      <c r="C961" s="87">
        <v>23</v>
      </c>
      <c r="D961" s="94" t="s">
        <v>4457</v>
      </c>
      <c r="E961" s="96" t="s">
        <v>4300</v>
      </c>
      <c r="F961" s="102" t="s">
        <v>3280</v>
      </c>
      <c r="G961" s="53"/>
      <c r="H961" s="158" t="s">
        <v>3294</v>
      </c>
      <c r="I961" s="87"/>
      <c r="J961" s="87"/>
      <c r="K961" s="130" t="s">
        <v>4305</v>
      </c>
      <c r="L961" s="128" t="s">
        <v>14</v>
      </c>
      <c r="M961" s="87" t="s">
        <v>607</v>
      </c>
      <c r="N961" s="107" t="s">
        <v>45</v>
      </c>
      <c r="O961" s="147" t="s">
        <v>608</v>
      </c>
      <c r="P961" s="8" t="s">
        <v>16</v>
      </c>
      <c r="Q961" s="13" t="s">
        <v>17</v>
      </c>
      <c r="R961" s="128" t="s">
        <v>15</v>
      </c>
      <c r="S961" s="145" t="s">
        <v>4423</v>
      </c>
      <c r="T961" s="34">
        <v>120</v>
      </c>
      <c r="U961" s="233">
        <f>T961/T962</f>
        <v>1</v>
      </c>
      <c r="V961" s="173" t="s">
        <v>8</v>
      </c>
      <c r="W961" s="175" t="s">
        <v>614</v>
      </c>
      <c r="X961" s="48"/>
      <c r="Y961" s="49"/>
    </row>
    <row r="962" spans="2:25" ht="33" x14ac:dyDescent="0.2">
      <c r="B962" s="89">
        <v>4</v>
      </c>
      <c r="C962" s="89">
        <v>23</v>
      </c>
      <c r="D962" s="95" t="s">
        <v>5</v>
      </c>
      <c r="E962" s="97" t="s">
        <v>4300</v>
      </c>
      <c r="F962" s="102" t="s">
        <v>3280</v>
      </c>
      <c r="G962" s="53"/>
      <c r="H962" s="158"/>
      <c r="I962" s="89"/>
      <c r="J962" s="89"/>
      <c r="K962" s="131"/>
      <c r="L962" s="129"/>
      <c r="M962" s="89"/>
      <c r="N962" s="109"/>
      <c r="O962" s="148"/>
      <c r="P962" s="8" t="s">
        <v>18</v>
      </c>
      <c r="Q962" s="13" t="s">
        <v>17</v>
      </c>
      <c r="R962" s="129"/>
      <c r="S962" s="146"/>
      <c r="T962" s="34">
        <v>120</v>
      </c>
      <c r="U962" s="234"/>
      <c r="V962" s="174"/>
      <c r="W962" s="176"/>
      <c r="X962" s="48"/>
      <c r="Y962" s="49"/>
    </row>
    <row r="963" spans="2:25" ht="42.75" customHeight="1" x14ac:dyDescent="0.2">
      <c r="B963" s="87">
        <v>4</v>
      </c>
      <c r="C963" s="87">
        <v>23</v>
      </c>
      <c r="D963" s="94" t="s">
        <v>4457</v>
      </c>
      <c r="E963" s="96" t="s">
        <v>4300</v>
      </c>
      <c r="F963" s="102" t="s">
        <v>3280</v>
      </c>
      <c r="G963" s="53"/>
      <c r="H963" s="158" t="s">
        <v>3294</v>
      </c>
      <c r="I963" s="87"/>
      <c r="J963" s="87"/>
      <c r="K963" s="130" t="s">
        <v>4306</v>
      </c>
      <c r="L963" s="128" t="s">
        <v>19</v>
      </c>
      <c r="M963" s="87" t="s">
        <v>607</v>
      </c>
      <c r="N963" s="107" t="s">
        <v>45</v>
      </c>
      <c r="O963" s="147" t="s">
        <v>608</v>
      </c>
      <c r="P963" s="8" t="s">
        <v>21</v>
      </c>
      <c r="Q963" s="13" t="s">
        <v>22</v>
      </c>
      <c r="R963" s="128" t="s">
        <v>20</v>
      </c>
      <c r="S963" s="145" t="s">
        <v>664</v>
      </c>
      <c r="T963" s="34">
        <v>473</v>
      </c>
      <c r="U963" s="229">
        <f>T963/T964</f>
        <v>2.2725088882482945E-2</v>
      </c>
      <c r="V963" s="173" t="s">
        <v>8</v>
      </c>
      <c r="W963" s="175" t="s">
        <v>614</v>
      </c>
      <c r="X963" s="48"/>
      <c r="Y963" s="49"/>
    </row>
    <row r="964" spans="2:25" ht="42.75" customHeight="1" x14ac:dyDescent="0.2">
      <c r="B964" s="89">
        <v>4</v>
      </c>
      <c r="C964" s="89">
        <v>23</v>
      </c>
      <c r="D964" s="95" t="s">
        <v>5</v>
      </c>
      <c r="E964" s="97" t="s">
        <v>4300</v>
      </c>
      <c r="F964" s="102" t="s">
        <v>3280</v>
      </c>
      <c r="G964" s="53"/>
      <c r="H964" s="158"/>
      <c r="I964" s="89"/>
      <c r="J964" s="89"/>
      <c r="K964" s="131"/>
      <c r="L964" s="129"/>
      <c r="M964" s="89"/>
      <c r="N964" s="109"/>
      <c r="O964" s="148"/>
      <c r="P964" s="8" t="s">
        <v>23</v>
      </c>
      <c r="Q964" s="13" t="s">
        <v>22</v>
      </c>
      <c r="R964" s="129"/>
      <c r="S964" s="146"/>
      <c r="T964" s="28">
        <v>20814</v>
      </c>
      <c r="U964" s="230"/>
      <c r="V964" s="174"/>
      <c r="W964" s="176"/>
      <c r="X964" s="48"/>
      <c r="Y964" s="49"/>
    </row>
    <row r="965" spans="2:25" ht="69" customHeight="1" x14ac:dyDescent="0.2">
      <c r="B965" s="87">
        <v>4</v>
      </c>
      <c r="C965" s="87">
        <v>23</v>
      </c>
      <c r="D965" s="94" t="s">
        <v>4457</v>
      </c>
      <c r="E965" s="96" t="s">
        <v>4300</v>
      </c>
      <c r="F965" s="102" t="s">
        <v>3280</v>
      </c>
      <c r="G965" s="53"/>
      <c r="H965" s="158" t="s">
        <v>3294</v>
      </c>
      <c r="I965" s="87"/>
      <c r="J965" s="87"/>
      <c r="K965" s="130" t="s">
        <v>4307</v>
      </c>
      <c r="L965" s="128" t="s">
        <v>24</v>
      </c>
      <c r="M965" s="87" t="s">
        <v>607</v>
      </c>
      <c r="N965" s="107" t="s">
        <v>45</v>
      </c>
      <c r="O965" s="147" t="s">
        <v>964</v>
      </c>
      <c r="P965" s="8" t="s">
        <v>26</v>
      </c>
      <c r="Q965" s="11" t="s">
        <v>27</v>
      </c>
      <c r="R965" s="149" t="s">
        <v>25</v>
      </c>
      <c r="S965" s="100" t="s">
        <v>664</v>
      </c>
      <c r="T965" s="34">
        <v>78</v>
      </c>
      <c r="U965" s="233" t="s">
        <v>28</v>
      </c>
      <c r="V965" s="173" t="s">
        <v>8</v>
      </c>
      <c r="W965" s="175" t="s">
        <v>637</v>
      </c>
      <c r="X965" s="48"/>
      <c r="Y965" s="49"/>
    </row>
    <row r="966" spans="2:25" ht="63.75" customHeight="1" x14ac:dyDescent="0.2">
      <c r="B966" s="89">
        <v>4</v>
      </c>
      <c r="C966" s="89">
        <v>23</v>
      </c>
      <c r="D966" s="95" t="s">
        <v>5</v>
      </c>
      <c r="E966" s="97" t="s">
        <v>4300</v>
      </c>
      <c r="F966" s="102" t="s">
        <v>3280</v>
      </c>
      <c r="G966" s="53"/>
      <c r="H966" s="158"/>
      <c r="I966" s="89"/>
      <c r="J966" s="89"/>
      <c r="K966" s="131"/>
      <c r="L966" s="129"/>
      <c r="M966" s="89"/>
      <c r="N966" s="109"/>
      <c r="O966" s="148"/>
      <c r="P966" s="8" t="s">
        <v>29</v>
      </c>
      <c r="Q966" s="11" t="s">
        <v>27</v>
      </c>
      <c r="R966" s="150"/>
      <c r="S966" s="101"/>
      <c r="T966" s="34" t="s">
        <v>28</v>
      </c>
      <c r="U966" s="234"/>
      <c r="V966" s="174"/>
      <c r="W966" s="176"/>
      <c r="X966" s="48"/>
      <c r="Y966" s="49"/>
    </row>
    <row r="967" spans="2:25" ht="82.5" customHeight="1" x14ac:dyDescent="0.2">
      <c r="B967" s="43">
        <v>4</v>
      </c>
      <c r="C967" s="43">
        <v>23</v>
      </c>
      <c r="D967" s="94" t="s">
        <v>4457</v>
      </c>
      <c r="E967" s="65" t="s">
        <v>4300</v>
      </c>
      <c r="F967" s="102" t="s">
        <v>3280</v>
      </c>
      <c r="G967" s="53"/>
      <c r="H967" s="158" t="s">
        <v>3294</v>
      </c>
      <c r="I967" s="87"/>
      <c r="J967" s="87"/>
      <c r="K967" s="130" t="s">
        <v>4308</v>
      </c>
      <c r="L967" s="128" t="s">
        <v>30</v>
      </c>
      <c r="M967" s="87" t="s">
        <v>607</v>
      </c>
      <c r="N967" s="107" t="s">
        <v>45</v>
      </c>
      <c r="O967" s="147" t="s">
        <v>608</v>
      </c>
      <c r="P967" s="8" t="s">
        <v>32</v>
      </c>
      <c r="Q967" s="13" t="s">
        <v>33</v>
      </c>
      <c r="R967" s="128" t="s">
        <v>31</v>
      </c>
      <c r="S967" s="145" t="s">
        <v>4423</v>
      </c>
      <c r="T967" s="34">
        <v>0</v>
      </c>
      <c r="U967" s="233" t="s">
        <v>28</v>
      </c>
      <c r="V967" s="173" t="s">
        <v>8</v>
      </c>
      <c r="W967" s="175" t="s">
        <v>637</v>
      </c>
      <c r="X967" s="48"/>
      <c r="Y967" s="49"/>
    </row>
    <row r="968" spans="2:25" ht="54" customHeight="1" x14ac:dyDescent="0.2">
      <c r="B968" s="43">
        <v>4</v>
      </c>
      <c r="C968" s="43">
        <v>23</v>
      </c>
      <c r="D968" s="95" t="s">
        <v>5</v>
      </c>
      <c r="E968" s="65" t="s">
        <v>4300</v>
      </c>
      <c r="F968" s="102" t="s">
        <v>3280</v>
      </c>
      <c r="G968" s="53"/>
      <c r="H968" s="158"/>
      <c r="I968" s="89"/>
      <c r="J968" s="89"/>
      <c r="K968" s="131"/>
      <c r="L968" s="129"/>
      <c r="M968" s="89"/>
      <c r="N968" s="109"/>
      <c r="O968" s="148"/>
      <c r="P968" s="8" t="s">
        <v>34</v>
      </c>
      <c r="Q968" s="13" t="s">
        <v>33</v>
      </c>
      <c r="R968" s="129"/>
      <c r="S968" s="146"/>
      <c r="T968" s="34" t="s">
        <v>4434</v>
      </c>
      <c r="U968" s="234"/>
      <c r="V968" s="174"/>
      <c r="W968" s="176"/>
      <c r="X968" s="48"/>
      <c r="Y968" s="49"/>
    </row>
    <row r="969" spans="2:25" ht="38.25" customHeight="1" x14ac:dyDescent="0.2">
      <c r="B969" s="94">
        <v>4</v>
      </c>
      <c r="C969" s="94">
        <v>23</v>
      </c>
      <c r="D969" s="94" t="s">
        <v>4457</v>
      </c>
      <c r="E969" s="96" t="s">
        <v>4300</v>
      </c>
      <c r="F969" s="102" t="s">
        <v>3280</v>
      </c>
      <c r="G969" s="96"/>
      <c r="H969" s="158" t="s">
        <v>3294</v>
      </c>
      <c r="I969" s="87"/>
      <c r="J969" s="87"/>
      <c r="K969" s="130" t="s">
        <v>4309</v>
      </c>
      <c r="L969" s="128" t="s">
        <v>36</v>
      </c>
      <c r="M969" s="87" t="s">
        <v>607</v>
      </c>
      <c r="N969" s="107" t="s">
        <v>39</v>
      </c>
      <c r="O969" s="147" t="s">
        <v>964</v>
      </c>
      <c r="P969" s="8" t="s">
        <v>38</v>
      </c>
      <c r="Q969" s="11" t="s">
        <v>39</v>
      </c>
      <c r="R969" s="128" t="s">
        <v>37</v>
      </c>
      <c r="S969" s="145" t="s">
        <v>664</v>
      </c>
      <c r="T969" s="34">
        <v>665.26</v>
      </c>
      <c r="U969" s="263">
        <f>(T969/T970)</f>
        <v>11.47</v>
      </c>
      <c r="V969" s="173" t="s">
        <v>35</v>
      </c>
      <c r="W969" s="175" t="s">
        <v>637</v>
      </c>
      <c r="X969" s="48"/>
      <c r="Y969" s="49"/>
    </row>
    <row r="970" spans="2:25" ht="38.25" customHeight="1" x14ac:dyDescent="0.2">
      <c r="B970" s="95"/>
      <c r="C970" s="95">
        <v>23</v>
      </c>
      <c r="D970" s="95" t="s">
        <v>5</v>
      </c>
      <c r="E970" s="97"/>
      <c r="F970" s="102" t="s">
        <v>3280</v>
      </c>
      <c r="G970" s="97"/>
      <c r="H970" s="158"/>
      <c r="I970" s="89"/>
      <c r="J970" s="89"/>
      <c r="K970" s="131"/>
      <c r="L970" s="129"/>
      <c r="M970" s="89"/>
      <c r="N970" s="109"/>
      <c r="O970" s="148"/>
      <c r="P970" s="8" t="s">
        <v>40</v>
      </c>
      <c r="Q970" s="11" t="s">
        <v>41</v>
      </c>
      <c r="R970" s="129"/>
      <c r="S970" s="146"/>
      <c r="T970" s="34">
        <v>58</v>
      </c>
      <c r="U970" s="264"/>
      <c r="V970" s="174"/>
      <c r="W970" s="176"/>
      <c r="X970" s="48"/>
      <c r="Y970" s="49"/>
    </row>
    <row r="971" spans="2:25" ht="60" customHeight="1" x14ac:dyDescent="0.2">
      <c r="B971" s="94">
        <v>4</v>
      </c>
      <c r="C971" s="94">
        <v>23</v>
      </c>
      <c r="D971" s="94" t="s">
        <v>4457</v>
      </c>
      <c r="E971" s="96" t="s">
        <v>4300</v>
      </c>
      <c r="F971" s="102" t="s">
        <v>3280</v>
      </c>
      <c r="G971" s="96"/>
      <c r="H971" s="158" t="s">
        <v>3294</v>
      </c>
      <c r="I971" s="87"/>
      <c r="J971" s="87"/>
      <c r="K971" s="130" t="s">
        <v>4310</v>
      </c>
      <c r="L971" s="128" t="s">
        <v>42</v>
      </c>
      <c r="M971" s="87" t="s">
        <v>607</v>
      </c>
      <c r="N971" s="107" t="s">
        <v>45</v>
      </c>
      <c r="O971" s="147" t="s">
        <v>964</v>
      </c>
      <c r="P971" s="8" t="s">
        <v>44</v>
      </c>
      <c r="Q971" s="11" t="s">
        <v>45</v>
      </c>
      <c r="R971" s="149" t="s">
        <v>43</v>
      </c>
      <c r="S971" s="145" t="s">
        <v>664</v>
      </c>
      <c r="T971" s="34">
        <v>1.72</v>
      </c>
      <c r="U971" s="233">
        <f>((T971-T972)/T972)</f>
        <v>0</v>
      </c>
      <c r="V971" s="173" t="s">
        <v>8</v>
      </c>
      <c r="W971" s="175" t="s">
        <v>637</v>
      </c>
      <c r="X971" s="48"/>
      <c r="Y971" s="49"/>
    </row>
    <row r="972" spans="2:25" ht="60.75" customHeight="1" x14ac:dyDescent="0.2">
      <c r="B972" s="95">
        <v>4</v>
      </c>
      <c r="C972" s="95">
        <v>23</v>
      </c>
      <c r="D972" s="95" t="s">
        <v>5</v>
      </c>
      <c r="E972" s="97" t="s">
        <v>4300</v>
      </c>
      <c r="F972" s="102" t="s">
        <v>3280</v>
      </c>
      <c r="G972" s="97"/>
      <c r="H972" s="158"/>
      <c r="I972" s="89"/>
      <c r="J972" s="89"/>
      <c r="K972" s="131"/>
      <c r="L972" s="129"/>
      <c r="M972" s="89"/>
      <c r="N972" s="109"/>
      <c r="O972" s="148"/>
      <c r="P972" s="8" t="s">
        <v>46</v>
      </c>
      <c r="Q972" s="11" t="s">
        <v>45</v>
      </c>
      <c r="R972" s="150"/>
      <c r="S972" s="146"/>
      <c r="T972" s="34">
        <v>1.72</v>
      </c>
      <c r="U972" s="234"/>
      <c r="V972" s="174"/>
      <c r="W972" s="176"/>
      <c r="X972" s="48"/>
      <c r="Y972" s="49"/>
    </row>
    <row r="973" spans="2:25" ht="72" customHeight="1" x14ac:dyDescent="0.2">
      <c r="B973" s="94">
        <v>4</v>
      </c>
      <c r="C973" s="94">
        <v>23</v>
      </c>
      <c r="D973" s="94" t="s">
        <v>4457</v>
      </c>
      <c r="E973" s="96" t="s">
        <v>4300</v>
      </c>
      <c r="F973" s="102" t="s">
        <v>3280</v>
      </c>
      <c r="G973" s="96"/>
      <c r="H973" s="158" t="s">
        <v>3294</v>
      </c>
      <c r="I973" s="87"/>
      <c r="J973" s="87"/>
      <c r="K973" s="130" t="s">
        <v>4311</v>
      </c>
      <c r="L973" s="128" t="s">
        <v>47</v>
      </c>
      <c r="M973" s="87" t="s">
        <v>607</v>
      </c>
      <c r="N973" s="107" t="s">
        <v>45</v>
      </c>
      <c r="O973" s="147" t="s">
        <v>608</v>
      </c>
      <c r="P973" s="8" t="s">
        <v>49</v>
      </c>
      <c r="Q973" s="11" t="s">
        <v>41</v>
      </c>
      <c r="R973" s="128" t="s">
        <v>48</v>
      </c>
      <c r="S973" s="145" t="s">
        <v>4423</v>
      </c>
      <c r="T973" s="34" t="s">
        <v>28</v>
      </c>
      <c r="U973" s="233" t="s">
        <v>28</v>
      </c>
      <c r="V973" s="173" t="s">
        <v>8</v>
      </c>
      <c r="W973" s="175" t="s">
        <v>614</v>
      </c>
      <c r="X973" s="48"/>
      <c r="Y973" s="49"/>
    </row>
    <row r="974" spans="2:25" ht="61.5" customHeight="1" x14ac:dyDescent="0.2">
      <c r="B974" s="95">
        <v>4</v>
      </c>
      <c r="C974" s="95">
        <v>23</v>
      </c>
      <c r="D974" s="95" t="s">
        <v>5</v>
      </c>
      <c r="E974" s="97" t="s">
        <v>4300</v>
      </c>
      <c r="F974" s="102" t="s">
        <v>3280</v>
      </c>
      <c r="G974" s="97"/>
      <c r="H974" s="158"/>
      <c r="I974" s="89"/>
      <c r="J974" s="89"/>
      <c r="K974" s="131"/>
      <c r="L974" s="129"/>
      <c r="M974" s="89"/>
      <c r="N974" s="109"/>
      <c r="O974" s="148"/>
      <c r="P974" s="8" t="s">
        <v>50</v>
      </c>
      <c r="Q974" s="11" t="s">
        <v>41</v>
      </c>
      <c r="R974" s="129"/>
      <c r="S974" s="146"/>
      <c r="T974" s="34" t="s">
        <v>28</v>
      </c>
      <c r="U974" s="234"/>
      <c r="V974" s="174"/>
      <c r="W974" s="176"/>
      <c r="X974" s="48"/>
      <c r="Y974" s="49"/>
    </row>
    <row r="975" spans="2:25" ht="70.5" customHeight="1" x14ac:dyDescent="0.2">
      <c r="B975" s="94">
        <v>4</v>
      </c>
      <c r="C975" s="94">
        <v>23</v>
      </c>
      <c r="D975" s="94" t="s">
        <v>4457</v>
      </c>
      <c r="E975" s="96" t="s">
        <v>4300</v>
      </c>
      <c r="F975" s="102" t="s">
        <v>3280</v>
      </c>
      <c r="G975" s="96"/>
      <c r="H975" s="158" t="s">
        <v>3294</v>
      </c>
      <c r="I975" s="87"/>
      <c r="J975" s="87"/>
      <c r="K975" s="130" t="s">
        <v>4311</v>
      </c>
      <c r="L975" s="128" t="s">
        <v>47</v>
      </c>
      <c r="M975" s="87" t="s">
        <v>607</v>
      </c>
      <c r="N975" s="107" t="s">
        <v>45</v>
      </c>
      <c r="O975" s="147" t="s">
        <v>608</v>
      </c>
      <c r="P975" s="8" t="s">
        <v>51</v>
      </c>
      <c r="Q975" s="11" t="s">
        <v>41</v>
      </c>
      <c r="R975" s="128" t="s">
        <v>48</v>
      </c>
      <c r="S975" s="145" t="s">
        <v>4423</v>
      </c>
      <c r="T975" s="34" t="s">
        <v>28</v>
      </c>
      <c r="U975" s="267" t="s">
        <v>28</v>
      </c>
      <c r="V975" s="173" t="s">
        <v>8</v>
      </c>
      <c r="W975" s="175" t="s">
        <v>614</v>
      </c>
      <c r="X975" s="48"/>
      <c r="Y975" s="49"/>
    </row>
    <row r="976" spans="2:25" ht="69" customHeight="1" x14ac:dyDescent="0.2">
      <c r="B976" s="95">
        <v>4</v>
      </c>
      <c r="C976" s="95">
        <v>23</v>
      </c>
      <c r="D976" s="95" t="s">
        <v>5</v>
      </c>
      <c r="E976" s="97" t="s">
        <v>4300</v>
      </c>
      <c r="F976" s="102" t="s">
        <v>3280</v>
      </c>
      <c r="G976" s="97"/>
      <c r="H976" s="158"/>
      <c r="I976" s="89"/>
      <c r="J976" s="89"/>
      <c r="K976" s="131"/>
      <c r="L976" s="129"/>
      <c r="M976" s="89"/>
      <c r="N976" s="109"/>
      <c r="O976" s="148"/>
      <c r="P976" s="8" t="s">
        <v>52</v>
      </c>
      <c r="Q976" s="11" t="s">
        <v>41</v>
      </c>
      <c r="R976" s="129"/>
      <c r="S976" s="146"/>
      <c r="T976" s="34" t="s">
        <v>28</v>
      </c>
      <c r="U976" s="268"/>
      <c r="V976" s="174"/>
      <c r="W976" s="176"/>
      <c r="X976" s="48"/>
      <c r="Y976" s="49"/>
    </row>
    <row r="977" spans="2:25" ht="51.75" customHeight="1" x14ac:dyDescent="0.2">
      <c r="B977" s="94">
        <v>4</v>
      </c>
      <c r="C977" s="94">
        <v>23</v>
      </c>
      <c r="D977" s="94" t="s">
        <v>4456</v>
      </c>
      <c r="E977" s="96" t="s">
        <v>4300</v>
      </c>
      <c r="F977" s="102" t="s">
        <v>3280</v>
      </c>
      <c r="G977" s="96"/>
      <c r="H977" s="158" t="s">
        <v>3294</v>
      </c>
      <c r="I977" s="87"/>
      <c r="J977" s="87"/>
      <c r="K977" s="130" t="s">
        <v>4313</v>
      </c>
      <c r="L977" s="128" t="s">
        <v>59</v>
      </c>
      <c r="M977" s="87" t="s">
        <v>607</v>
      </c>
      <c r="N977" s="107" t="s">
        <v>45</v>
      </c>
      <c r="O977" s="147" t="s">
        <v>608</v>
      </c>
      <c r="P977" s="8" t="s">
        <v>61</v>
      </c>
      <c r="Q977" s="9" t="s">
        <v>62</v>
      </c>
      <c r="R977" s="128" t="s">
        <v>60</v>
      </c>
      <c r="S977" s="145" t="s">
        <v>4423</v>
      </c>
      <c r="T977" s="33" t="s">
        <v>63</v>
      </c>
      <c r="U977" s="233" t="s">
        <v>63</v>
      </c>
      <c r="V977" s="173" t="s">
        <v>8</v>
      </c>
      <c r="W977" s="175" t="s">
        <v>614</v>
      </c>
      <c r="X977" s="48"/>
      <c r="Y977" s="49"/>
    </row>
    <row r="978" spans="2:25" ht="47.25" customHeight="1" x14ac:dyDescent="0.2">
      <c r="B978" s="95">
        <v>4</v>
      </c>
      <c r="C978" s="95">
        <v>23</v>
      </c>
      <c r="D978" s="95" t="s">
        <v>58</v>
      </c>
      <c r="E978" s="97" t="s">
        <v>4300</v>
      </c>
      <c r="F978" s="102"/>
      <c r="G978" s="97"/>
      <c r="H978" s="158"/>
      <c r="I978" s="89"/>
      <c r="J978" s="89"/>
      <c r="K978" s="131"/>
      <c r="L978" s="129"/>
      <c r="M978" s="89"/>
      <c r="N978" s="109"/>
      <c r="O978" s="148"/>
      <c r="P978" s="8" t="s">
        <v>64</v>
      </c>
      <c r="Q978" s="9" t="s">
        <v>62</v>
      </c>
      <c r="R978" s="129"/>
      <c r="S978" s="146"/>
      <c r="T978" s="33" t="s">
        <v>63</v>
      </c>
      <c r="U978" s="234"/>
      <c r="V978" s="174"/>
      <c r="W978" s="176"/>
      <c r="X978" s="48"/>
      <c r="Y978" s="49"/>
    </row>
    <row r="1025" spans="6:6" x14ac:dyDescent="0.2">
      <c r="F1025" s="6">
        <v>7</v>
      </c>
    </row>
    <row r="1074" spans="6:6" x14ac:dyDescent="0.2">
      <c r="F1074" s="6">
        <v>7</v>
      </c>
    </row>
    <row r="1128" spans="6:6" x14ac:dyDescent="0.2">
      <c r="F1128" s="6">
        <v>7</v>
      </c>
    </row>
    <row r="1182" spans="6:6" x14ac:dyDescent="0.2">
      <c r="F1182" s="6">
        <v>7</v>
      </c>
    </row>
    <row r="1236" spans="6:6" x14ac:dyDescent="0.2">
      <c r="F1236" s="6">
        <v>7</v>
      </c>
    </row>
    <row r="1290" spans="6:6" x14ac:dyDescent="0.2">
      <c r="F1290" s="6">
        <v>7</v>
      </c>
    </row>
    <row r="1344" spans="6:6" x14ac:dyDescent="0.2">
      <c r="F1344" s="6">
        <v>7</v>
      </c>
    </row>
    <row r="1398" spans="6:6" x14ac:dyDescent="0.2">
      <c r="F1398" s="6">
        <v>7</v>
      </c>
    </row>
    <row r="1452" spans="6:6" x14ac:dyDescent="0.2">
      <c r="F1452" s="6">
        <v>7</v>
      </c>
    </row>
    <row r="1506" spans="6:6" x14ac:dyDescent="0.2">
      <c r="F1506" s="6">
        <v>7</v>
      </c>
    </row>
    <row r="1560" spans="6:6" x14ac:dyDescent="0.2">
      <c r="F1560" s="6">
        <v>7</v>
      </c>
    </row>
    <row r="1614" spans="6:6" x14ac:dyDescent="0.2">
      <c r="F1614" s="6">
        <v>7</v>
      </c>
    </row>
    <row r="1668" spans="6:6" x14ac:dyDescent="0.2">
      <c r="F1668" s="6">
        <v>7</v>
      </c>
    </row>
    <row r="1722" spans="6:6" x14ac:dyDescent="0.2">
      <c r="F1722" s="6">
        <v>7</v>
      </c>
    </row>
    <row r="1776" spans="6:6" x14ac:dyDescent="0.2">
      <c r="F1776" s="6">
        <v>7</v>
      </c>
    </row>
    <row r="1830" spans="6:6" x14ac:dyDescent="0.2">
      <c r="F1830" s="6">
        <v>7</v>
      </c>
    </row>
    <row r="1884" spans="6:6" x14ac:dyDescent="0.2">
      <c r="F1884" s="15" t="s">
        <v>4425</v>
      </c>
    </row>
  </sheetData>
  <mergeCells count="9486">
    <mergeCell ref="D689:D690"/>
    <mergeCell ref="E689:E690"/>
    <mergeCell ref="F689:F690"/>
    <mergeCell ref="G689:G690"/>
    <mergeCell ref="B971:B972"/>
    <mergeCell ref="C971:C972"/>
    <mergeCell ref="D971:D972"/>
    <mergeCell ref="E971:E972"/>
    <mergeCell ref="G971:G972"/>
    <mergeCell ref="B973:B974"/>
    <mergeCell ref="C973:C974"/>
    <mergeCell ref="D973:D974"/>
    <mergeCell ref="E973:E974"/>
    <mergeCell ref="G973:G974"/>
    <mergeCell ref="B975:B976"/>
    <mergeCell ref="C975:C976"/>
    <mergeCell ref="D975:D976"/>
    <mergeCell ref="E975:E976"/>
    <mergeCell ref="G975:G976"/>
    <mergeCell ref="B977:B978"/>
    <mergeCell ref="C977:C978"/>
    <mergeCell ref="D977:D978"/>
    <mergeCell ref="E977:E978"/>
    <mergeCell ref="G977:G978"/>
    <mergeCell ref="B959:B960"/>
    <mergeCell ref="C959:C960"/>
    <mergeCell ref="D959:D960"/>
    <mergeCell ref="E959:E960"/>
    <mergeCell ref="B961:B962"/>
    <mergeCell ref="C961:C962"/>
    <mergeCell ref="D961:D962"/>
    <mergeCell ref="E961:E962"/>
    <mergeCell ref="B963:B964"/>
    <mergeCell ref="C963:C964"/>
    <mergeCell ref="D963:D964"/>
    <mergeCell ref="E963:E964"/>
    <mergeCell ref="B965:B966"/>
    <mergeCell ref="C965:C966"/>
    <mergeCell ref="D965:D966"/>
    <mergeCell ref="E965:E966"/>
    <mergeCell ref="B969:B970"/>
    <mergeCell ref="C969:C970"/>
    <mergeCell ref="D969:D970"/>
    <mergeCell ref="E969:E970"/>
    <mergeCell ref="D967:D968"/>
    <mergeCell ref="C941:C942"/>
    <mergeCell ref="E941:E942"/>
    <mergeCell ref="C943:C944"/>
    <mergeCell ref="E943:E944"/>
    <mergeCell ref="C945:C946"/>
    <mergeCell ref="E945:E946"/>
    <mergeCell ref="C947:C948"/>
    <mergeCell ref="E947:E948"/>
    <mergeCell ref="C949:C950"/>
    <mergeCell ref="E949:E950"/>
    <mergeCell ref="C951:C952"/>
    <mergeCell ref="E951:E952"/>
    <mergeCell ref="C953:C954"/>
    <mergeCell ref="E953:E954"/>
    <mergeCell ref="C955:C956"/>
    <mergeCell ref="E955:E956"/>
    <mergeCell ref="B957:B958"/>
    <mergeCell ref="C957:C958"/>
    <mergeCell ref="E957:E958"/>
    <mergeCell ref="E915:E916"/>
    <mergeCell ref="C917:C918"/>
    <mergeCell ref="E917:E918"/>
    <mergeCell ref="C919:C920"/>
    <mergeCell ref="E919:E920"/>
    <mergeCell ref="C921:C922"/>
    <mergeCell ref="E921:E922"/>
    <mergeCell ref="C923:C924"/>
    <mergeCell ref="E923:E924"/>
    <mergeCell ref="C925:C926"/>
    <mergeCell ref="E925:E926"/>
    <mergeCell ref="C927:C928"/>
    <mergeCell ref="E927:E928"/>
    <mergeCell ref="C929:C930"/>
    <mergeCell ref="E929:E930"/>
    <mergeCell ref="C931:C932"/>
    <mergeCell ref="E931:E932"/>
    <mergeCell ref="F909:F910"/>
    <mergeCell ref="B909:B910"/>
    <mergeCell ref="C909:C910"/>
    <mergeCell ref="D909:D910"/>
    <mergeCell ref="E909:E910"/>
    <mergeCell ref="G909:G910"/>
    <mergeCell ref="B911:B912"/>
    <mergeCell ref="C911:C912"/>
    <mergeCell ref="D911:D912"/>
    <mergeCell ref="E911:E912"/>
    <mergeCell ref="F911:F912"/>
    <mergeCell ref="G911:G912"/>
    <mergeCell ref="B913:B914"/>
    <mergeCell ref="C913:C914"/>
    <mergeCell ref="D913:D914"/>
    <mergeCell ref="E913:E914"/>
    <mergeCell ref="F913:F914"/>
    <mergeCell ref="G913:G914"/>
    <mergeCell ref="F903:F904"/>
    <mergeCell ref="G903:G904"/>
    <mergeCell ref="B903:B904"/>
    <mergeCell ref="C903:C904"/>
    <mergeCell ref="D903:D904"/>
    <mergeCell ref="E903:E904"/>
    <mergeCell ref="F905:F906"/>
    <mergeCell ref="G905:G906"/>
    <mergeCell ref="B905:B906"/>
    <mergeCell ref="C905:C906"/>
    <mergeCell ref="D905:D906"/>
    <mergeCell ref="E905:E906"/>
    <mergeCell ref="F907:F908"/>
    <mergeCell ref="B907:B908"/>
    <mergeCell ref="C907:C908"/>
    <mergeCell ref="D907:D908"/>
    <mergeCell ref="E907:E908"/>
    <mergeCell ref="G907:G908"/>
    <mergeCell ref="B895:B896"/>
    <mergeCell ref="C895:C896"/>
    <mergeCell ref="D895:D896"/>
    <mergeCell ref="E895:E896"/>
    <mergeCell ref="F897:F898"/>
    <mergeCell ref="G897:G898"/>
    <mergeCell ref="B897:B898"/>
    <mergeCell ref="C897:C898"/>
    <mergeCell ref="D897:D898"/>
    <mergeCell ref="E897:E898"/>
    <mergeCell ref="F899:F900"/>
    <mergeCell ref="G899:G900"/>
    <mergeCell ref="B899:B900"/>
    <mergeCell ref="C899:C900"/>
    <mergeCell ref="D899:D900"/>
    <mergeCell ref="E899:E900"/>
    <mergeCell ref="G901:G902"/>
    <mergeCell ref="F901:F902"/>
    <mergeCell ref="B901:B902"/>
    <mergeCell ref="C901:C902"/>
    <mergeCell ref="D901:D902"/>
    <mergeCell ref="E901:E902"/>
    <mergeCell ref="W103:W104"/>
    <mergeCell ref="V105:V107"/>
    <mergeCell ref="W105:W107"/>
    <mergeCell ref="V99:V100"/>
    <mergeCell ref="W99:W100"/>
    <mergeCell ref="V97:V98"/>
    <mergeCell ref="W97:W98"/>
    <mergeCell ref="V69:V70"/>
    <mergeCell ref="W69:W70"/>
    <mergeCell ref="V35:V36"/>
    <mergeCell ref="W35:W36"/>
    <mergeCell ref="V31:V32"/>
    <mergeCell ref="W31:W32"/>
    <mergeCell ref="V33:V34"/>
    <mergeCell ref="W33:W34"/>
    <mergeCell ref="V39:V40"/>
    <mergeCell ref="W39:W40"/>
    <mergeCell ref="V51:V52"/>
    <mergeCell ref="W51:W52"/>
    <mergeCell ref="V73:V74"/>
    <mergeCell ref="W73:W74"/>
    <mergeCell ref="V77:V78"/>
    <mergeCell ref="W77:W78"/>
    <mergeCell ref="V79:V80"/>
    <mergeCell ref="W79:W80"/>
    <mergeCell ref="W95:W96"/>
    <mergeCell ref="V91:V92"/>
    <mergeCell ref="W91:W92"/>
    <mergeCell ref="W154:W155"/>
    <mergeCell ref="V122:V123"/>
    <mergeCell ref="W122:W123"/>
    <mergeCell ref="V118:V119"/>
    <mergeCell ref="W118:W119"/>
    <mergeCell ref="V120:V121"/>
    <mergeCell ref="W120:W121"/>
    <mergeCell ref="V112:V113"/>
    <mergeCell ref="W112:W113"/>
    <mergeCell ref="V114:V115"/>
    <mergeCell ref="W114:W115"/>
    <mergeCell ref="V116:V117"/>
    <mergeCell ref="W116:W117"/>
    <mergeCell ref="V108:V109"/>
    <mergeCell ref="W108:W109"/>
    <mergeCell ref="V110:V111"/>
    <mergeCell ref="W110:W111"/>
    <mergeCell ref="W148:W149"/>
    <mergeCell ref="V268:V269"/>
    <mergeCell ref="W268:W269"/>
    <mergeCell ref="V242:V243"/>
    <mergeCell ref="W242:W243"/>
    <mergeCell ref="V240:V241"/>
    <mergeCell ref="W240:W241"/>
    <mergeCell ref="U232:U233"/>
    <mergeCell ref="V162:V163"/>
    <mergeCell ref="W162:W163"/>
    <mergeCell ref="V164:V165"/>
    <mergeCell ref="W164:W165"/>
    <mergeCell ref="V160:V161"/>
    <mergeCell ref="W160:W161"/>
    <mergeCell ref="V156:V157"/>
    <mergeCell ref="W156:W157"/>
    <mergeCell ref="V158:V159"/>
    <mergeCell ref="W158:W159"/>
    <mergeCell ref="U178:U179"/>
    <mergeCell ref="V178:V179"/>
    <mergeCell ref="V176:V177"/>
    <mergeCell ref="W176:W177"/>
    <mergeCell ref="V186:V187"/>
    <mergeCell ref="W186:W187"/>
    <mergeCell ref="U240:U241"/>
    <mergeCell ref="U242:U243"/>
    <mergeCell ref="W236:W237"/>
    <mergeCell ref="W248:W249"/>
    <mergeCell ref="V264:V265"/>
    <mergeCell ref="W264:W265"/>
    <mergeCell ref="V319:V320"/>
    <mergeCell ref="W319:W320"/>
    <mergeCell ref="V315:V316"/>
    <mergeCell ref="W315:W316"/>
    <mergeCell ref="V317:V318"/>
    <mergeCell ref="W317:W318"/>
    <mergeCell ref="V313:V314"/>
    <mergeCell ref="W313:W314"/>
    <mergeCell ref="V311:V312"/>
    <mergeCell ref="W311:W312"/>
    <mergeCell ref="V309:V310"/>
    <mergeCell ref="W309:W310"/>
    <mergeCell ref="V272:V273"/>
    <mergeCell ref="W272:W273"/>
    <mergeCell ref="V270:V271"/>
    <mergeCell ref="W270:W271"/>
    <mergeCell ref="V276:V277"/>
    <mergeCell ref="W276:W277"/>
    <mergeCell ref="W291:W292"/>
    <mergeCell ref="V295:V296"/>
    <mergeCell ref="W307:W308"/>
    <mergeCell ref="W373:W374"/>
    <mergeCell ref="V367:V368"/>
    <mergeCell ref="W367:W368"/>
    <mergeCell ref="V369:V370"/>
    <mergeCell ref="W369:W370"/>
    <mergeCell ref="V363:V364"/>
    <mergeCell ref="W363:W364"/>
    <mergeCell ref="V365:V366"/>
    <mergeCell ref="W365:W366"/>
    <mergeCell ref="W361:W362"/>
    <mergeCell ref="V335:V336"/>
    <mergeCell ref="W335:W336"/>
    <mergeCell ref="V323:V324"/>
    <mergeCell ref="W323:W324"/>
    <mergeCell ref="V337:V338"/>
    <mergeCell ref="W337:W338"/>
    <mergeCell ref="V321:V322"/>
    <mergeCell ref="W321:W322"/>
    <mergeCell ref="V547:V548"/>
    <mergeCell ref="W547:W548"/>
    <mergeCell ref="V545:V546"/>
    <mergeCell ref="W545:W546"/>
    <mergeCell ref="V543:V544"/>
    <mergeCell ref="W543:W544"/>
    <mergeCell ref="V541:V542"/>
    <mergeCell ref="W541:W542"/>
    <mergeCell ref="V537:V538"/>
    <mergeCell ref="W537:W538"/>
    <mergeCell ref="V539:V540"/>
    <mergeCell ref="W539:W540"/>
    <mergeCell ref="V535:V536"/>
    <mergeCell ref="W535:W536"/>
    <mergeCell ref="V533:V534"/>
    <mergeCell ref="W533:W534"/>
    <mergeCell ref="V393:V394"/>
    <mergeCell ref="W393:W394"/>
    <mergeCell ref="V395:V396"/>
    <mergeCell ref="W395:W396"/>
    <mergeCell ref="W399:W400"/>
    <mergeCell ref="V415:V416"/>
    <mergeCell ref="W415:W416"/>
    <mergeCell ref="W445:W446"/>
    <mergeCell ref="W463:W464"/>
    <mergeCell ref="W517:W518"/>
    <mergeCell ref="W523:W524"/>
    <mergeCell ref="W527:W528"/>
    <mergeCell ref="V685:V686"/>
    <mergeCell ref="W685:W686"/>
    <mergeCell ref="U683:U684"/>
    <mergeCell ref="V683:V684"/>
    <mergeCell ref="W683:W684"/>
    <mergeCell ref="V681:V682"/>
    <mergeCell ref="W681:W682"/>
    <mergeCell ref="V679:V680"/>
    <mergeCell ref="W679:W680"/>
    <mergeCell ref="V677:V678"/>
    <mergeCell ref="W677:W678"/>
    <mergeCell ref="V675:V676"/>
    <mergeCell ref="W675:W676"/>
    <mergeCell ref="V673:V674"/>
    <mergeCell ref="W673:W674"/>
    <mergeCell ref="V671:V672"/>
    <mergeCell ref="W671:W672"/>
    <mergeCell ref="U679:U680"/>
    <mergeCell ref="V704:V705"/>
    <mergeCell ref="W704:W705"/>
    <mergeCell ref="V702:V703"/>
    <mergeCell ref="W702:W703"/>
    <mergeCell ref="V700:V701"/>
    <mergeCell ref="W700:W701"/>
    <mergeCell ref="V698:V699"/>
    <mergeCell ref="W698:W699"/>
    <mergeCell ref="V696:V697"/>
    <mergeCell ref="W696:W697"/>
    <mergeCell ref="V694:V695"/>
    <mergeCell ref="W694:W695"/>
    <mergeCell ref="V691:V693"/>
    <mergeCell ref="W691:W693"/>
    <mergeCell ref="U689:U690"/>
    <mergeCell ref="U687:U688"/>
    <mergeCell ref="V689:V690"/>
    <mergeCell ref="W689:W690"/>
    <mergeCell ref="V687:V688"/>
    <mergeCell ref="W687:W688"/>
    <mergeCell ref="V884:V885"/>
    <mergeCell ref="W884:W885"/>
    <mergeCell ref="V882:V883"/>
    <mergeCell ref="W882:W883"/>
    <mergeCell ref="V878:V879"/>
    <mergeCell ref="W878:W879"/>
    <mergeCell ref="V706:V707"/>
    <mergeCell ref="W706:W707"/>
    <mergeCell ref="V708:V709"/>
    <mergeCell ref="W708:W709"/>
    <mergeCell ref="V710:V711"/>
    <mergeCell ref="W710:W711"/>
    <mergeCell ref="V712:V713"/>
    <mergeCell ref="W712:W713"/>
    <mergeCell ref="V714:V715"/>
    <mergeCell ref="W714:W715"/>
    <mergeCell ref="V716:V717"/>
    <mergeCell ref="W716:W717"/>
    <mergeCell ref="V718:V719"/>
    <mergeCell ref="W718:W719"/>
    <mergeCell ref="V720:V721"/>
    <mergeCell ref="W720:W721"/>
    <mergeCell ref="V724:V725"/>
    <mergeCell ref="W724:W725"/>
    <mergeCell ref="V768:V769"/>
    <mergeCell ref="W768:W769"/>
    <mergeCell ref="W770:W771"/>
    <mergeCell ref="W778:W779"/>
    <mergeCell ref="V804:V805"/>
    <mergeCell ref="W804:W805"/>
    <mergeCell ref="W800:W801"/>
    <mergeCell ref="V812:V813"/>
    <mergeCell ref="W913:W914"/>
    <mergeCell ref="W899:W900"/>
    <mergeCell ref="V899:V900"/>
    <mergeCell ref="V901:V902"/>
    <mergeCell ref="W901:W902"/>
    <mergeCell ref="V897:V898"/>
    <mergeCell ref="W897:W898"/>
    <mergeCell ref="V895:V896"/>
    <mergeCell ref="W895:W896"/>
    <mergeCell ref="V892:V894"/>
    <mergeCell ref="W892:W894"/>
    <mergeCell ref="V890:V891"/>
    <mergeCell ref="W890:W891"/>
    <mergeCell ref="V888:V889"/>
    <mergeCell ref="W888:W889"/>
    <mergeCell ref="V886:V887"/>
    <mergeCell ref="W886:W887"/>
    <mergeCell ref="S393:S394"/>
    <mergeCell ref="V975:V976"/>
    <mergeCell ref="W975:W976"/>
    <mergeCell ref="V973:V974"/>
    <mergeCell ref="W973:W974"/>
    <mergeCell ref="V977:V978"/>
    <mergeCell ref="W977:W978"/>
    <mergeCell ref="V971:V972"/>
    <mergeCell ref="W971:W972"/>
    <mergeCell ref="U971:U972"/>
    <mergeCell ref="W969:W970"/>
    <mergeCell ref="V969:V970"/>
    <mergeCell ref="V967:V968"/>
    <mergeCell ref="W967:W968"/>
    <mergeCell ref="V965:V966"/>
    <mergeCell ref="W965:W966"/>
    <mergeCell ref="W963:W964"/>
    <mergeCell ref="V963:V964"/>
    <mergeCell ref="W961:W962"/>
    <mergeCell ref="V961:V962"/>
    <mergeCell ref="W959:W960"/>
    <mergeCell ref="V959:V960"/>
    <mergeCell ref="V903:V904"/>
    <mergeCell ref="W903:W904"/>
    <mergeCell ref="V905:V906"/>
    <mergeCell ref="W905:W906"/>
    <mergeCell ref="V907:V908"/>
    <mergeCell ref="W907:W908"/>
    <mergeCell ref="V909:V910"/>
    <mergeCell ref="W909:W910"/>
    <mergeCell ref="V911:V912"/>
    <mergeCell ref="W911:W912"/>
    <mergeCell ref="U967:U968"/>
    <mergeCell ref="I160:I161"/>
    <mergeCell ref="J160:J161"/>
    <mergeCell ref="U97:U98"/>
    <mergeCell ref="U99:U100"/>
    <mergeCell ref="U101:U102"/>
    <mergeCell ref="U103:U104"/>
    <mergeCell ref="L108:L109"/>
    <mergeCell ref="U108:U109"/>
    <mergeCell ref="U105:U107"/>
    <mergeCell ref="R110:R111"/>
    <mergeCell ref="R108:R109"/>
    <mergeCell ref="F39:F40"/>
    <mergeCell ref="G39:G40"/>
    <mergeCell ref="H210:H211"/>
    <mergeCell ref="H37:H38"/>
    <mergeCell ref="H49:H50"/>
    <mergeCell ref="F57:F58"/>
    <mergeCell ref="H220:H221"/>
    <mergeCell ref="H260:H261"/>
    <mergeCell ref="H264:H265"/>
    <mergeCell ref="U55:U56"/>
    <mergeCell ref="S65:S66"/>
    <mergeCell ref="U65:U66"/>
    <mergeCell ref="U87:U88"/>
    <mergeCell ref="H955:H956"/>
    <mergeCell ref="H174:H175"/>
    <mergeCell ref="H176:H177"/>
    <mergeCell ref="H178:H179"/>
    <mergeCell ref="H774:H775"/>
    <mergeCell ref="H35:H36"/>
    <mergeCell ref="F118:F119"/>
    <mergeCell ref="F29:F30"/>
    <mergeCell ref="H884:H885"/>
    <mergeCell ref="H897:H898"/>
    <mergeCell ref="H899:H900"/>
    <mergeCell ref="H110:H111"/>
    <mergeCell ref="H114:H115"/>
    <mergeCell ref="H116:H117"/>
    <mergeCell ref="H122:H123"/>
    <mergeCell ref="F623:F624"/>
    <mergeCell ref="H832:H833"/>
    <mergeCell ref="F752:F753"/>
    <mergeCell ref="F754:F755"/>
    <mergeCell ref="H818:H819"/>
    <mergeCell ref="H39:H40"/>
    <mergeCell ref="H345:H346"/>
    <mergeCell ref="F895:F896"/>
    <mergeCell ref="G878:G879"/>
    <mergeCell ref="G880:G881"/>
    <mergeCell ref="G882:G883"/>
    <mergeCell ref="G884:G885"/>
    <mergeCell ref="G886:G887"/>
    <mergeCell ref="G888:G889"/>
    <mergeCell ref="G890:G891"/>
    <mergeCell ref="G895:G896"/>
    <mergeCell ref="G361:G362"/>
    <mergeCell ref="H399:H400"/>
    <mergeCell ref="H441:H444"/>
    <mergeCell ref="F880:F881"/>
    <mergeCell ref="F884:F885"/>
    <mergeCell ref="R23:R24"/>
    <mergeCell ref="S23:S24"/>
    <mergeCell ref="D25:D26"/>
    <mergeCell ref="H822:H823"/>
    <mergeCell ref="H824:H825"/>
    <mergeCell ref="H826:H827"/>
    <mergeCell ref="H828:H829"/>
    <mergeCell ref="H830:H831"/>
    <mergeCell ref="H808:H809"/>
    <mergeCell ref="H51:H52"/>
    <mergeCell ref="H53:H54"/>
    <mergeCell ref="H55:H56"/>
    <mergeCell ref="H57:H58"/>
    <mergeCell ref="H59:H60"/>
    <mergeCell ref="H61:H62"/>
    <mergeCell ref="H63:H64"/>
    <mergeCell ref="D335:D336"/>
    <mergeCell ref="F79:F80"/>
    <mergeCell ref="D23:D24"/>
    <mergeCell ref="S37:S38"/>
    <mergeCell ref="H47:H48"/>
    <mergeCell ref="D55:D56"/>
    <mergeCell ref="F55:F56"/>
    <mergeCell ref="H118:H119"/>
    <mergeCell ref="H180:H181"/>
    <mergeCell ref="H838:H839"/>
    <mergeCell ref="H840:H841"/>
    <mergeCell ref="M4:S4"/>
    <mergeCell ref="B7:B8"/>
    <mergeCell ref="D7:D8"/>
    <mergeCell ref="F7:F8"/>
    <mergeCell ref="G7:G8"/>
    <mergeCell ref="I7:I8"/>
    <mergeCell ref="J7:J8"/>
    <mergeCell ref="H7:H8"/>
    <mergeCell ref="H9:H10"/>
    <mergeCell ref="H11:H12"/>
    <mergeCell ref="H13:H14"/>
    <mergeCell ref="D11:D12"/>
    <mergeCell ref="F11:F12"/>
    <mergeCell ref="G11:G12"/>
    <mergeCell ref="I11:I12"/>
    <mergeCell ref="J11:J12"/>
    <mergeCell ref="K11:K12"/>
    <mergeCell ref="C7:C8"/>
    <mergeCell ref="E9:E10"/>
    <mergeCell ref="V7:V8"/>
    <mergeCell ref="W7:W8"/>
    <mergeCell ref="X7:X8"/>
    <mergeCell ref="Y7:Y8"/>
    <mergeCell ref="D9:D10"/>
    <mergeCell ref="F9:F10"/>
    <mergeCell ref="G9:G10"/>
    <mergeCell ref="I9:I10"/>
    <mergeCell ref="Q7:Q8"/>
    <mergeCell ref="R7:R8"/>
    <mergeCell ref="S7:S8"/>
    <mergeCell ref="T7:T8"/>
    <mergeCell ref="U7:U8"/>
    <mergeCell ref="K7:K8"/>
    <mergeCell ref="L7:L8"/>
    <mergeCell ref="M7:M8"/>
    <mergeCell ref="N7:N8"/>
    <mergeCell ref="O7:O8"/>
    <mergeCell ref="P7:P8"/>
    <mergeCell ref="Y9:Y10"/>
    <mergeCell ref="V9:V10"/>
    <mergeCell ref="W9:W10"/>
    <mergeCell ref="X9:X10"/>
    <mergeCell ref="N9:N10"/>
    <mergeCell ref="O9:O10"/>
    <mergeCell ref="R9:R10"/>
    <mergeCell ref="S9:S10"/>
    <mergeCell ref="U9:U10"/>
    <mergeCell ref="J9:J10"/>
    <mergeCell ref="K9:K10"/>
    <mergeCell ref="L9:L10"/>
    <mergeCell ref="M9:M10"/>
    <mergeCell ref="W11:W12"/>
    <mergeCell ref="X11:X12"/>
    <mergeCell ref="Y11:Y12"/>
    <mergeCell ref="D13:D14"/>
    <mergeCell ref="F13:F14"/>
    <mergeCell ref="G13:G14"/>
    <mergeCell ref="I13:I14"/>
    <mergeCell ref="U11:U12"/>
    <mergeCell ref="V11:V12"/>
    <mergeCell ref="L11:L12"/>
    <mergeCell ref="M11:M12"/>
    <mergeCell ref="N11:N12"/>
    <mergeCell ref="O11:O12"/>
    <mergeCell ref="R11:R12"/>
    <mergeCell ref="S11:S12"/>
    <mergeCell ref="V13:V14"/>
    <mergeCell ref="W13:W14"/>
    <mergeCell ref="X13:X14"/>
    <mergeCell ref="Y13:Y14"/>
    <mergeCell ref="R13:R14"/>
    <mergeCell ref="S13:S14"/>
    <mergeCell ref="U13:U14"/>
    <mergeCell ref="J13:J14"/>
    <mergeCell ref="K13:K14"/>
    <mergeCell ref="L13:L14"/>
    <mergeCell ref="M13:M14"/>
    <mergeCell ref="N13:N14"/>
    <mergeCell ref="O13:O14"/>
    <mergeCell ref="E11:E12"/>
    <mergeCell ref="E13:E14"/>
    <mergeCell ref="Y21:Y22"/>
    <mergeCell ref="O21:O22"/>
    <mergeCell ref="R21:R22"/>
    <mergeCell ref="S21:S22"/>
    <mergeCell ref="U21:U22"/>
    <mergeCell ref="J21:J22"/>
    <mergeCell ref="Y15:Y18"/>
    <mergeCell ref="X17:X18"/>
    <mergeCell ref="V15:V18"/>
    <mergeCell ref="W15:W18"/>
    <mergeCell ref="X15:X16"/>
    <mergeCell ref="N15:N18"/>
    <mergeCell ref="O15:O18"/>
    <mergeCell ref="R15:R18"/>
    <mergeCell ref="S15:S18"/>
    <mergeCell ref="U15:U18"/>
    <mergeCell ref="J15:J18"/>
    <mergeCell ref="K15:K18"/>
    <mergeCell ref="Y19:Y20"/>
    <mergeCell ref="N19:N20"/>
    <mergeCell ref="X23:X24"/>
    <mergeCell ref="V21:V22"/>
    <mergeCell ref="D19:D20"/>
    <mergeCell ref="F19:F20"/>
    <mergeCell ref="G19:G20"/>
    <mergeCell ref="I19:I20"/>
    <mergeCell ref="K21:K22"/>
    <mergeCell ref="L21:L22"/>
    <mergeCell ref="M21:M22"/>
    <mergeCell ref="N21:N22"/>
    <mergeCell ref="D21:D22"/>
    <mergeCell ref="F21:F22"/>
    <mergeCell ref="G21:G22"/>
    <mergeCell ref="I21:I22"/>
    <mergeCell ref="H21:H22"/>
    <mergeCell ref="H23:H24"/>
    <mergeCell ref="H19:H20"/>
    <mergeCell ref="V19:V20"/>
    <mergeCell ref="W19:W20"/>
    <mergeCell ref="X19:X20"/>
    <mergeCell ref="W21:W22"/>
    <mergeCell ref="X21:X22"/>
    <mergeCell ref="V23:V24"/>
    <mergeCell ref="W23:W24"/>
    <mergeCell ref="O19:O20"/>
    <mergeCell ref="R19:R20"/>
    <mergeCell ref="S19:S20"/>
    <mergeCell ref="U19:U20"/>
    <mergeCell ref="J19:J20"/>
    <mergeCell ref="K19:K20"/>
    <mergeCell ref="L19:L20"/>
    <mergeCell ref="M19:M20"/>
    <mergeCell ref="F15:F18"/>
    <mergeCell ref="G15:G18"/>
    <mergeCell ref="O23:O24"/>
    <mergeCell ref="U23:U24"/>
    <mergeCell ref="J23:J24"/>
    <mergeCell ref="K23:K24"/>
    <mergeCell ref="L23:L24"/>
    <mergeCell ref="M23:M24"/>
    <mergeCell ref="N23:N24"/>
    <mergeCell ref="H15:H16"/>
    <mergeCell ref="H17:H18"/>
    <mergeCell ref="L15:L18"/>
    <mergeCell ref="M15:M18"/>
    <mergeCell ref="I15:I18"/>
    <mergeCell ref="E15:E18"/>
    <mergeCell ref="E19:E20"/>
    <mergeCell ref="E21:E22"/>
    <mergeCell ref="E23:E24"/>
    <mergeCell ref="F25:F26"/>
    <mergeCell ref="G25:G26"/>
    <mergeCell ref="I25:I26"/>
    <mergeCell ref="H25:H26"/>
    <mergeCell ref="H27:H28"/>
    <mergeCell ref="V27:V28"/>
    <mergeCell ref="V29:V30"/>
    <mergeCell ref="W29:W30"/>
    <mergeCell ref="U29:U30"/>
    <mergeCell ref="U33:U34"/>
    <mergeCell ref="U31:U32"/>
    <mergeCell ref="U35:U36"/>
    <mergeCell ref="K29:K30"/>
    <mergeCell ref="L29:L30"/>
    <mergeCell ref="H29:H30"/>
    <mergeCell ref="F23:F24"/>
    <mergeCell ref="G23:G24"/>
    <mergeCell ref="I23:I24"/>
    <mergeCell ref="Y41:Y42"/>
    <mergeCell ref="D43:D44"/>
    <mergeCell ref="F43:F44"/>
    <mergeCell ref="G43:G44"/>
    <mergeCell ref="U27:U28"/>
    <mergeCell ref="J27:J28"/>
    <mergeCell ref="K27:K28"/>
    <mergeCell ref="L27:L28"/>
    <mergeCell ref="M27:M28"/>
    <mergeCell ref="N27:N28"/>
    <mergeCell ref="W27:W28"/>
    <mergeCell ref="V37:V38"/>
    <mergeCell ref="W37:W38"/>
    <mergeCell ref="X37:X38"/>
    <mergeCell ref="Y37:Y38"/>
    <mergeCell ref="O37:O38"/>
    <mergeCell ref="R37:R38"/>
    <mergeCell ref="X27:X28"/>
    <mergeCell ref="F37:F38"/>
    <mergeCell ref="G37:G38"/>
    <mergeCell ref="I37:I38"/>
    <mergeCell ref="D39:D40"/>
    <mergeCell ref="X39:X40"/>
    <mergeCell ref="M43:M44"/>
    <mergeCell ref="D27:D28"/>
    <mergeCell ref="F27:F28"/>
    <mergeCell ref="G27:G28"/>
    <mergeCell ref="I27:I28"/>
    <mergeCell ref="X41:X42"/>
    <mergeCell ref="Y23:Y24"/>
    <mergeCell ref="Y39:Y40"/>
    <mergeCell ref="V25:V26"/>
    <mergeCell ref="W25:W26"/>
    <mergeCell ref="X25:X26"/>
    <mergeCell ref="Y25:Y26"/>
    <mergeCell ref="O25:O26"/>
    <mergeCell ref="R25:R26"/>
    <mergeCell ref="S25:S26"/>
    <mergeCell ref="U25:U26"/>
    <mergeCell ref="J25:J26"/>
    <mergeCell ref="K25:K26"/>
    <mergeCell ref="L25:L26"/>
    <mergeCell ref="M25:M26"/>
    <mergeCell ref="N25:N26"/>
    <mergeCell ref="Y27:Y28"/>
    <mergeCell ref="O27:O28"/>
    <mergeCell ref="R27:R28"/>
    <mergeCell ref="S27:S28"/>
    <mergeCell ref="V41:V42"/>
    <mergeCell ref="W41:W42"/>
    <mergeCell ref="K45:K46"/>
    <mergeCell ref="H45:H46"/>
    <mergeCell ref="U37:U38"/>
    <mergeCell ref="J37:J38"/>
    <mergeCell ref="K37:K38"/>
    <mergeCell ref="L37:L38"/>
    <mergeCell ref="M37:M38"/>
    <mergeCell ref="N37:N38"/>
    <mergeCell ref="O39:O40"/>
    <mergeCell ref="R39:R40"/>
    <mergeCell ref="S39:S40"/>
    <mergeCell ref="U39:U40"/>
    <mergeCell ref="J39:J40"/>
    <mergeCell ref="K39:K40"/>
    <mergeCell ref="L39:L40"/>
    <mergeCell ref="M39:M40"/>
    <mergeCell ref="N39:N40"/>
    <mergeCell ref="I39:I40"/>
    <mergeCell ref="X47:X48"/>
    <mergeCell ref="Y47:Y48"/>
    <mergeCell ref="U45:U46"/>
    <mergeCell ref="V45:V46"/>
    <mergeCell ref="L45:L46"/>
    <mergeCell ref="M45:M46"/>
    <mergeCell ref="I43:I44"/>
    <mergeCell ref="R41:R42"/>
    <mergeCell ref="S41:S42"/>
    <mergeCell ref="U41:U42"/>
    <mergeCell ref="J41:J42"/>
    <mergeCell ref="K41:K42"/>
    <mergeCell ref="L41:L42"/>
    <mergeCell ref="M41:M42"/>
    <mergeCell ref="N41:N42"/>
    <mergeCell ref="O41:O42"/>
    <mergeCell ref="F41:F42"/>
    <mergeCell ref="G41:G42"/>
    <mergeCell ref="I41:I42"/>
    <mergeCell ref="H41:H42"/>
    <mergeCell ref="H43:H44"/>
    <mergeCell ref="J43:J44"/>
    <mergeCell ref="K43:K44"/>
    <mergeCell ref="L43:L44"/>
    <mergeCell ref="N45:N46"/>
    <mergeCell ref="O45:O46"/>
    <mergeCell ref="R45:R46"/>
    <mergeCell ref="S45:S46"/>
    <mergeCell ref="F45:F46"/>
    <mergeCell ref="G45:G46"/>
    <mergeCell ref="I45:I46"/>
    <mergeCell ref="J45:J46"/>
    <mergeCell ref="I49:I50"/>
    <mergeCell ref="R47:R48"/>
    <mergeCell ref="S47:S48"/>
    <mergeCell ref="U47:U48"/>
    <mergeCell ref="J47:J48"/>
    <mergeCell ref="K47:K48"/>
    <mergeCell ref="L47:L48"/>
    <mergeCell ref="M47:M48"/>
    <mergeCell ref="N47:N48"/>
    <mergeCell ref="O47:O48"/>
    <mergeCell ref="D47:D48"/>
    <mergeCell ref="F47:F48"/>
    <mergeCell ref="G47:G48"/>
    <mergeCell ref="I47:I48"/>
    <mergeCell ref="Y43:Y44"/>
    <mergeCell ref="V43:V44"/>
    <mergeCell ref="W43:W44"/>
    <mergeCell ref="X43:X44"/>
    <mergeCell ref="N43:N44"/>
    <mergeCell ref="O43:O44"/>
    <mergeCell ref="R43:R44"/>
    <mergeCell ref="S43:S44"/>
    <mergeCell ref="U43:U44"/>
    <mergeCell ref="W45:W46"/>
    <mergeCell ref="X45:X46"/>
    <mergeCell ref="Y45:Y46"/>
    <mergeCell ref="J49:J50"/>
    <mergeCell ref="K49:K50"/>
    <mergeCell ref="L49:L50"/>
    <mergeCell ref="M49:M50"/>
    <mergeCell ref="V47:V48"/>
    <mergeCell ref="W47:W48"/>
    <mergeCell ref="F53:F54"/>
    <mergeCell ref="G53:G54"/>
    <mergeCell ref="I53:I54"/>
    <mergeCell ref="M51:M52"/>
    <mergeCell ref="N51:N52"/>
    <mergeCell ref="O51:O52"/>
    <mergeCell ref="R51:R52"/>
    <mergeCell ref="S51:S52"/>
    <mergeCell ref="U51:U52"/>
    <mergeCell ref="Y49:Y50"/>
    <mergeCell ref="D51:D52"/>
    <mergeCell ref="F51:F52"/>
    <mergeCell ref="G51:G52"/>
    <mergeCell ref="I51:I52"/>
    <mergeCell ref="J51:J52"/>
    <mergeCell ref="K51:K52"/>
    <mergeCell ref="L51:L52"/>
    <mergeCell ref="V49:V50"/>
    <mergeCell ref="W49:W50"/>
    <mergeCell ref="X49:X50"/>
    <mergeCell ref="N49:N50"/>
    <mergeCell ref="O49:O50"/>
    <mergeCell ref="R49:R50"/>
    <mergeCell ref="S49:S50"/>
    <mergeCell ref="U49:U50"/>
    <mergeCell ref="V53:V54"/>
    <mergeCell ref="W53:W54"/>
    <mergeCell ref="X53:X54"/>
    <mergeCell ref="Y53:Y54"/>
    <mergeCell ref="D49:D50"/>
    <mergeCell ref="F49:F50"/>
    <mergeCell ref="G49:G50"/>
    <mergeCell ref="G55:G56"/>
    <mergeCell ref="I55:I56"/>
    <mergeCell ref="R53:R54"/>
    <mergeCell ref="S53:S54"/>
    <mergeCell ref="U53:U54"/>
    <mergeCell ref="J53:J54"/>
    <mergeCell ref="K53:K54"/>
    <mergeCell ref="L53:L54"/>
    <mergeCell ref="M53:M54"/>
    <mergeCell ref="N53:N54"/>
    <mergeCell ref="O53:O54"/>
    <mergeCell ref="Y55:Y56"/>
    <mergeCell ref="V55:V56"/>
    <mergeCell ref="W55:W56"/>
    <mergeCell ref="X55:X56"/>
    <mergeCell ref="N55:N56"/>
    <mergeCell ref="O55:O56"/>
    <mergeCell ref="R55:R56"/>
    <mergeCell ref="S55:S56"/>
    <mergeCell ref="J55:J56"/>
    <mergeCell ref="K55:K56"/>
    <mergeCell ref="L55:L56"/>
    <mergeCell ref="M55:M56"/>
    <mergeCell ref="Y57:Y58"/>
    <mergeCell ref="D59:D60"/>
    <mergeCell ref="F59:F60"/>
    <mergeCell ref="G59:G60"/>
    <mergeCell ref="I59:I60"/>
    <mergeCell ref="U57:U58"/>
    <mergeCell ref="V57:V58"/>
    <mergeCell ref="L57:L58"/>
    <mergeCell ref="M57:M58"/>
    <mergeCell ref="N57:N58"/>
    <mergeCell ref="O57:O58"/>
    <mergeCell ref="R57:R58"/>
    <mergeCell ref="S57:S58"/>
    <mergeCell ref="V59:V60"/>
    <mergeCell ref="W59:W60"/>
    <mergeCell ref="W57:W58"/>
    <mergeCell ref="X57:X58"/>
    <mergeCell ref="X59:X60"/>
    <mergeCell ref="Y59:Y60"/>
    <mergeCell ref="D57:D58"/>
    <mergeCell ref="G57:G58"/>
    <mergeCell ref="I57:I58"/>
    <mergeCell ref="J57:J58"/>
    <mergeCell ref="K57:K58"/>
    <mergeCell ref="F61:F62"/>
    <mergeCell ref="G61:G62"/>
    <mergeCell ref="I61:I62"/>
    <mergeCell ref="R59:R60"/>
    <mergeCell ref="S59:S60"/>
    <mergeCell ref="U59:U60"/>
    <mergeCell ref="J59:J60"/>
    <mergeCell ref="K59:K60"/>
    <mergeCell ref="L59:L60"/>
    <mergeCell ref="M59:M60"/>
    <mergeCell ref="N59:N60"/>
    <mergeCell ref="O59:O60"/>
    <mergeCell ref="H65:H66"/>
    <mergeCell ref="F63:F64"/>
    <mergeCell ref="G63:G64"/>
    <mergeCell ref="I63:I64"/>
    <mergeCell ref="J63:J64"/>
    <mergeCell ref="K63:K64"/>
    <mergeCell ref="F65:F66"/>
    <mergeCell ref="G65:G66"/>
    <mergeCell ref="I65:I66"/>
    <mergeCell ref="Y61:Y62"/>
    <mergeCell ref="V61:V62"/>
    <mergeCell ref="W61:W62"/>
    <mergeCell ref="X61:X62"/>
    <mergeCell ref="N61:N62"/>
    <mergeCell ref="O61:O62"/>
    <mergeCell ref="R61:R62"/>
    <mergeCell ref="S61:S62"/>
    <mergeCell ref="U61:U62"/>
    <mergeCell ref="J61:J62"/>
    <mergeCell ref="K61:K62"/>
    <mergeCell ref="L61:L62"/>
    <mergeCell ref="M61:M62"/>
    <mergeCell ref="K65:K66"/>
    <mergeCell ref="L65:L66"/>
    <mergeCell ref="M65:M66"/>
    <mergeCell ref="N65:N66"/>
    <mergeCell ref="O65:O66"/>
    <mergeCell ref="R65:R66"/>
    <mergeCell ref="Y63:Y64"/>
    <mergeCell ref="J65:J66"/>
    <mergeCell ref="U63:U64"/>
    <mergeCell ref="V63:V64"/>
    <mergeCell ref="L63:L64"/>
    <mergeCell ref="M63:M64"/>
    <mergeCell ref="N63:N64"/>
    <mergeCell ref="O63:O64"/>
    <mergeCell ref="R63:R64"/>
    <mergeCell ref="S63:S64"/>
    <mergeCell ref="V65:V66"/>
    <mergeCell ref="W65:W66"/>
    <mergeCell ref="Y65:Y66"/>
    <mergeCell ref="D63:D64"/>
    <mergeCell ref="W63:W64"/>
    <mergeCell ref="D71:D72"/>
    <mergeCell ref="F71:F72"/>
    <mergeCell ref="G71:G72"/>
    <mergeCell ref="I71:I72"/>
    <mergeCell ref="R67:R68"/>
    <mergeCell ref="S67:S68"/>
    <mergeCell ref="U67:U68"/>
    <mergeCell ref="J67:J68"/>
    <mergeCell ref="K67:K68"/>
    <mergeCell ref="L67:L68"/>
    <mergeCell ref="M67:M68"/>
    <mergeCell ref="N67:N68"/>
    <mergeCell ref="O67:O68"/>
    <mergeCell ref="H71:H72"/>
    <mergeCell ref="D67:D68"/>
    <mergeCell ref="H67:H68"/>
    <mergeCell ref="D65:D66"/>
    <mergeCell ref="X73:X74"/>
    <mergeCell ref="Y73:Y74"/>
    <mergeCell ref="O73:O74"/>
    <mergeCell ref="V67:V68"/>
    <mergeCell ref="W67:W68"/>
    <mergeCell ref="V71:V72"/>
    <mergeCell ref="W71:W72"/>
    <mergeCell ref="F67:F68"/>
    <mergeCell ref="G67:G68"/>
    <mergeCell ref="I67:I68"/>
    <mergeCell ref="X71:X72"/>
    <mergeCell ref="Y71:Y72"/>
    <mergeCell ref="O71:O72"/>
    <mergeCell ref="R71:R72"/>
    <mergeCell ref="S71:S72"/>
    <mergeCell ref="U71:U72"/>
    <mergeCell ref="J71:J72"/>
    <mergeCell ref="K71:K72"/>
    <mergeCell ref="L71:L72"/>
    <mergeCell ref="M71:M72"/>
    <mergeCell ref="N71:N72"/>
    <mergeCell ref="L69:L70"/>
    <mergeCell ref="K69:K70"/>
    <mergeCell ref="U69:U70"/>
    <mergeCell ref="U73:U74"/>
    <mergeCell ref="M69:M70"/>
    <mergeCell ref="N69:N70"/>
    <mergeCell ref="O69:O70"/>
    <mergeCell ref="S69:S70"/>
    <mergeCell ref="Y67:Y68"/>
    <mergeCell ref="F77:F78"/>
    <mergeCell ref="G77:G78"/>
    <mergeCell ref="I77:I78"/>
    <mergeCell ref="D75:D76"/>
    <mergeCell ref="F75:F76"/>
    <mergeCell ref="G75:G76"/>
    <mergeCell ref="I75:I76"/>
    <mergeCell ref="H75:H76"/>
    <mergeCell ref="H77:H78"/>
    <mergeCell ref="D73:D74"/>
    <mergeCell ref="F73:F74"/>
    <mergeCell ref="G73:G74"/>
    <mergeCell ref="I73:I74"/>
    <mergeCell ref="H73:H74"/>
    <mergeCell ref="R73:R74"/>
    <mergeCell ref="S73:S74"/>
    <mergeCell ref="J73:J74"/>
    <mergeCell ref="K73:K74"/>
    <mergeCell ref="L73:L74"/>
    <mergeCell ref="M73:M74"/>
    <mergeCell ref="N73:N74"/>
    <mergeCell ref="E77:E78"/>
    <mergeCell ref="X77:X78"/>
    <mergeCell ref="Y77:Y78"/>
    <mergeCell ref="O77:O78"/>
    <mergeCell ref="R77:R78"/>
    <mergeCell ref="S77:S78"/>
    <mergeCell ref="U77:U78"/>
    <mergeCell ref="J77:J78"/>
    <mergeCell ref="K77:K78"/>
    <mergeCell ref="L77:L78"/>
    <mergeCell ref="M77:M78"/>
    <mergeCell ref="N77:N78"/>
    <mergeCell ref="V75:V76"/>
    <mergeCell ref="W75:W76"/>
    <mergeCell ref="X75:X76"/>
    <mergeCell ref="Y75:Y76"/>
    <mergeCell ref="O75:O76"/>
    <mergeCell ref="R75:R76"/>
    <mergeCell ref="S75:S76"/>
    <mergeCell ref="U75:U76"/>
    <mergeCell ref="J75:J76"/>
    <mergeCell ref="K75:K76"/>
    <mergeCell ref="L75:L76"/>
    <mergeCell ref="M75:M76"/>
    <mergeCell ref="N75:N76"/>
    <mergeCell ref="X79:X80"/>
    <mergeCell ref="Y79:Y80"/>
    <mergeCell ref="D81:D82"/>
    <mergeCell ref="F81:F82"/>
    <mergeCell ref="G81:G82"/>
    <mergeCell ref="I81:I82"/>
    <mergeCell ref="R79:R80"/>
    <mergeCell ref="S79:S80"/>
    <mergeCell ref="U79:U80"/>
    <mergeCell ref="J79:J80"/>
    <mergeCell ref="K79:K80"/>
    <mergeCell ref="L79:L80"/>
    <mergeCell ref="M79:M80"/>
    <mergeCell ref="N79:N80"/>
    <mergeCell ref="O79:O80"/>
    <mergeCell ref="D79:D80"/>
    <mergeCell ref="G79:G80"/>
    <mergeCell ref="I79:I80"/>
    <mergeCell ref="H79:H80"/>
    <mergeCell ref="H81:H82"/>
    <mergeCell ref="Y81:Y82"/>
    <mergeCell ref="V81:V82"/>
    <mergeCell ref="W81:W82"/>
    <mergeCell ref="X81:X82"/>
    <mergeCell ref="N81:N82"/>
    <mergeCell ref="O81:O82"/>
    <mergeCell ref="R81:R82"/>
    <mergeCell ref="S81:S82"/>
    <mergeCell ref="U81:U82"/>
    <mergeCell ref="J81:J82"/>
    <mergeCell ref="K81:K82"/>
    <mergeCell ref="L81:L82"/>
    <mergeCell ref="M81:M82"/>
    <mergeCell ref="H83:H84"/>
    <mergeCell ref="X83:X84"/>
    <mergeCell ref="Y83:Y84"/>
    <mergeCell ref="D85:D86"/>
    <mergeCell ref="F85:F86"/>
    <mergeCell ref="G85:G86"/>
    <mergeCell ref="I85:I86"/>
    <mergeCell ref="J85:J86"/>
    <mergeCell ref="V83:V84"/>
    <mergeCell ref="W83:W84"/>
    <mergeCell ref="M83:M84"/>
    <mergeCell ref="N83:N84"/>
    <mergeCell ref="O83:O84"/>
    <mergeCell ref="R83:R84"/>
    <mergeCell ref="S83:S84"/>
    <mergeCell ref="U83:U84"/>
    <mergeCell ref="H85:H86"/>
    <mergeCell ref="V85:V86"/>
    <mergeCell ref="W85:W86"/>
    <mergeCell ref="X85:X86"/>
    <mergeCell ref="Y85:Y86"/>
    <mergeCell ref="D83:D84"/>
    <mergeCell ref="F83:F84"/>
    <mergeCell ref="G83:G84"/>
    <mergeCell ref="I83:I84"/>
    <mergeCell ref="J83:J84"/>
    <mergeCell ref="K83:K84"/>
    <mergeCell ref="L83:L84"/>
    <mergeCell ref="F87:F88"/>
    <mergeCell ref="G87:G88"/>
    <mergeCell ref="I87:I88"/>
    <mergeCell ref="S85:S86"/>
    <mergeCell ref="U85:U86"/>
    <mergeCell ref="K85:K86"/>
    <mergeCell ref="L85:L86"/>
    <mergeCell ref="M85:M86"/>
    <mergeCell ref="N85:N86"/>
    <mergeCell ref="O85:O86"/>
    <mergeCell ref="R85:R86"/>
    <mergeCell ref="H87:H88"/>
    <mergeCell ref="X87:X88"/>
    <mergeCell ref="Y87:Y88"/>
    <mergeCell ref="O87:O88"/>
    <mergeCell ref="J87:J88"/>
    <mergeCell ref="K87:K88"/>
    <mergeCell ref="L87:L88"/>
    <mergeCell ref="M87:M88"/>
    <mergeCell ref="N87:N88"/>
    <mergeCell ref="S87:S88"/>
    <mergeCell ref="R89:R90"/>
    <mergeCell ref="S89:S90"/>
    <mergeCell ref="U89:U90"/>
    <mergeCell ref="J89:J90"/>
    <mergeCell ref="K89:K90"/>
    <mergeCell ref="L89:L90"/>
    <mergeCell ref="M89:M90"/>
    <mergeCell ref="N89:N90"/>
    <mergeCell ref="Y124:Y125"/>
    <mergeCell ref="V89:V90"/>
    <mergeCell ref="W89:W90"/>
    <mergeCell ref="X89:X90"/>
    <mergeCell ref="Y89:Y90"/>
    <mergeCell ref="O89:O90"/>
    <mergeCell ref="V87:V88"/>
    <mergeCell ref="W87:W88"/>
    <mergeCell ref="D93:D94"/>
    <mergeCell ref="F93:F94"/>
    <mergeCell ref="G93:G94"/>
    <mergeCell ref="I93:I94"/>
    <mergeCell ref="D91:D92"/>
    <mergeCell ref="F91:F92"/>
    <mergeCell ref="G91:G92"/>
    <mergeCell ref="I91:I92"/>
    <mergeCell ref="H91:H92"/>
    <mergeCell ref="H93:H94"/>
    <mergeCell ref="D89:D90"/>
    <mergeCell ref="F89:F90"/>
    <mergeCell ref="G89:G90"/>
    <mergeCell ref="I89:I90"/>
    <mergeCell ref="H89:H90"/>
    <mergeCell ref="R87:R88"/>
    <mergeCell ref="X91:X92"/>
    <mergeCell ref="Y91:Y92"/>
    <mergeCell ref="O91:O92"/>
    <mergeCell ref="R91:R92"/>
    <mergeCell ref="S91:S92"/>
    <mergeCell ref="U91:U92"/>
    <mergeCell ref="J91:J92"/>
    <mergeCell ref="K91:K92"/>
    <mergeCell ref="L91:L92"/>
    <mergeCell ref="M91:M92"/>
    <mergeCell ref="N91:N92"/>
    <mergeCell ref="W124:W125"/>
    <mergeCell ref="V93:V94"/>
    <mergeCell ref="W93:W94"/>
    <mergeCell ref="X93:X94"/>
    <mergeCell ref="Y93:Y94"/>
    <mergeCell ref="O93:O94"/>
    <mergeCell ref="R93:R94"/>
    <mergeCell ref="S93:S94"/>
    <mergeCell ref="U93:U94"/>
    <mergeCell ref="J93:J94"/>
    <mergeCell ref="K93:K94"/>
    <mergeCell ref="L93:L94"/>
    <mergeCell ref="M93:M94"/>
    <mergeCell ref="N93:N94"/>
    <mergeCell ref="X95:X96"/>
    <mergeCell ref="Y95:Y96"/>
    <mergeCell ref="O95:O96"/>
    <mergeCell ref="R95:R96"/>
    <mergeCell ref="S95:S96"/>
    <mergeCell ref="U95:U96"/>
    <mergeCell ref="J95:J96"/>
    <mergeCell ref="N95:N96"/>
    <mergeCell ref="X124:X125"/>
    <mergeCell ref="K124:K125"/>
    <mergeCell ref="I126:I127"/>
    <mergeCell ref="U124:U125"/>
    <mergeCell ref="V124:V125"/>
    <mergeCell ref="L124:L125"/>
    <mergeCell ref="M124:M125"/>
    <mergeCell ref="N124:N125"/>
    <mergeCell ref="O124:O125"/>
    <mergeCell ref="D95:D96"/>
    <mergeCell ref="F95:F96"/>
    <mergeCell ref="G95:G96"/>
    <mergeCell ref="R124:R125"/>
    <mergeCell ref="S124:S125"/>
    <mergeCell ref="V126:V127"/>
    <mergeCell ref="I95:I96"/>
    <mergeCell ref="V95:V96"/>
    <mergeCell ref="H124:H125"/>
    <mergeCell ref="H95:H96"/>
    <mergeCell ref="S97:S98"/>
    <mergeCell ref="S101:S102"/>
    <mergeCell ref="S103:S104"/>
    <mergeCell ref="U118:U119"/>
    <mergeCell ref="K116:K117"/>
    <mergeCell ref="L116:L117"/>
    <mergeCell ref="W126:W127"/>
    <mergeCell ref="X126:X127"/>
    <mergeCell ref="S120:S121"/>
    <mergeCell ref="V101:V102"/>
    <mergeCell ref="W101:W102"/>
    <mergeCell ref="V103:V104"/>
    <mergeCell ref="Y126:Y127"/>
    <mergeCell ref="D124:D125"/>
    <mergeCell ref="F124:F125"/>
    <mergeCell ref="G124:G125"/>
    <mergeCell ref="I124:I125"/>
    <mergeCell ref="J124:J125"/>
    <mergeCell ref="D128:D129"/>
    <mergeCell ref="F128:F129"/>
    <mergeCell ref="G128:G129"/>
    <mergeCell ref="I128:I129"/>
    <mergeCell ref="R126:R127"/>
    <mergeCell ref="S126:S127"/>
    <mergeCell ref="U126:U127"/>
    <mergeCell ref="J126:J127"/>
    <mergeCell ref="K126:K127"/>
    <mergeCell ref="L126:L127"/>
    <mergeCell ref="M126:M127"/>
    <mergeCell ref="N126:N127"/>
    <mergeCell ref="O126:O127"/>
    <mergeCell ref="Y128:Y129"/>
    <mergeCell ref="H126:H127"/>
    <mergeCell ref="H128:H129"/>
    <mergeCell ref="D126:D127"/>
    <mergeCell ref="F126:F127"/>
    <mergeCell ref="G126:G127"/>
    <mergeCell ref="V128:V129"/>
    <mergeCell ref="W128:W129"/>
    <mergeCell ref="X128:X129"/>
    <mergeCell ref="N128:N129"/>
    <mergeCell ref="O128:O129"/>
    <mergeCell ref="R128:R129"/>
    <mergeCell ref="S128:S129"/>
    <mergeCell ref="U128:U129"/>
    <mergeCell ref="J128:J129"/>
    <mergeCell ref="K128:K129"/>
    <mergeCell ref="L128:L129"/>
    <mergeCell ref="M128:M129"/>
    <mergeCell ref="W130:W131"/>
    <mergeCell ref="X130:X131"/>
    <mergeCell ref="Y130:Y131"/>
    <mergeCell ref="D132:D133"/>
    <mergeCell ref="F132:F133"/>
    <mergeCell ref="G132:G133"/>
    <mergeCell ref="I132:I133"/>
    <mergeCell ref="U130:U131"/>
    <mergeCell ref="V130:V131"/>
    <mergeCell ref="L130:L131"/>
    <mergeCell ref="M130:M131"/>
    <mergeCell ref="N130:N131"/>
    <mergeCell ref="O130:O131"/>
    <mergeCell ref="R130:R131"/>
    <mergeCell ref="S130:S131"/>
    <mergeCell ref="V132:V133"/>
    <mergeCell ref="W132:W133"/>
    <mergeCell ref="X132:X133"/>
    <mergeCell ref="Y132:Y133"/>
    <mergeCell ref="D130:D131"/>
    <mergeCell ref="F130:F131"/>
    <mergeCell ref="G130:G131"/>
    <mergeCell ref="I130:I131"/>
    <mergeCell ref="J130:J131"/>
    <mergeCell ref="H132:H133"/>
    <mergeCell ref="K130:K131"/>
    <mergeCell ref="H130:H131"/>
    <mergeCell ref="F134:F135"/>
    <mergeCell ref="G134:G135"/>
    <mergeCell ref="I134:I135"/>
    <mergeCell ref="R132:R133"/>
    <mergeCell ref="S132:S133"/>
    <mergeCell ref="U132:U133"/>
    <mergeCell ref="J132:J133"/>
    <mergeCell ref="K132:K133"/>
    <mergeCell ref="L132:L133"/>
    <mergeCell ref="M132:M133"/>
    <mergeCell ref="N132:N133"/>
    <mergeCell ref="O132:O133"/>
    <mergeCell ref="N134:N135"/>
    <mergeCell ref="O134:O135"/>
    <mergeCell ref="R134:R135"/>
    <mergeCell ref="S134:S135"/>
    <mergeCell ref="U134:U135"/>
    <mergeCell ref="H134:H135"/>
    <mergeCell ref="J134:J135"/>
    <mergeCell ref="K134:K135"/>
    <mergeCell ref="L134:L135"/>
    <mergeCell ref="M134:M135"/>
    <mergeCell ref="F138:F139"/>
    <mergeCell ref="G138:G139"/>
    <mergeCell ref="I138:I139"/>
    <mergeCell ref="U136:U137"/>
    <mergeCell ref="V136:V137"/>
    <mergeCell ref="L136:L137"/>
    <mergeCell ref="M136:M137"/>
    <mergeCell ref="N136:N137"/>
    <mergeCell ref="O136:O137"/>
    <mergeCell ref="R136:R137"/>
    <mergeCell ref="S136:S137"/>
    <mergeCell ref="V138:V139"/>
    <mergeCell ref="D136:D137"/>
    <mergeCell ref="F136:F137"/>
    <mergeCell ref="G136:G137"/>
    <mergeCell ref="I136:I137"/>
    <mergeCell ref="H136:H137"/>
    <mergeCell ref="H138:H139"/>
    <mergeCell ref="J136:J137"/>
    <mergeCell ref="K136:K137"/>
    <mergeCell ref="R138:R139"/>
    <mergeCell ref="S138:S139"/>
    <mergeCell ref="U138:U139"/>
    <mergeCell ref="J138:J139"/>
    <mergeCell ref="K138:K139"/>
    <mergeCell ref="L138:L139"/>
    <mergeCell ref="M138:M139"/>
    <mergeCell ref="N138:N139"/>
    <mergeCell ref="O138:O139"/>
    <mergeCell ref="Y136:Y137"/>
    <mergeCell ref="W138:W139"/>
    <mergeCell ref="X138:X139"/>
    <mergeCell ref="Y138:Y139"/>
    <mergeCell ref="W136:W137"/>
    <mergeCell ref="X136:X137"/>
    <mergeCell ref="V134:V135"/>
    <mergeCell ref="W134:W135"/>
    <mergeCell ref="X134:X135"/>
    <mergeCell ref="Y134:Y135"/>
    <mergeCell ref="D142:D143"/>
    <mergeCell ref="F142:F143"/>
    <mergeCell ref="G142:G143"/>
    <mergeCell ref="I142:I143"/>
    <mergeCell ref="V140:V141"/>
    <mergeCell ref="W140:W141"/>
    <mergeCell ref="X140:X141"/>
    <mergeCell ref="Y140:Y141"/>
    <mergeCell ref="O140:O141"/>
    <mergeCell ref="R140:R141"/>
    <mergeCell ref="S140:S141"/>
    <mergeCell ref="U140:U141"/>
    <mergeCell ref="J140:J141"/>
    <mergeCell ref="K140:K141"/>
    <mergeCell ref="L140:L141"/>
    <mergeCell ref="M140:M141"/>
    <mergeCell ref="N140:N141"/>
    <mergeCell ref="D140:D141"/>
    <mergeCell ref="F140:F141"/>
    <mergeCell ref="G140:G141"/>
    <mergeCell ref="I140:I141"/>
    <mergeCell ref="H140:H141"/>
    <mergeCell ref="H142:H143"/>
    <mergeCell ref="V142:V143"/>
    <mergeCell ref="W142:W143"/>
    <mergeCell ref="X142:X143"/>
    <mergeCell ref="Y142:Y143"/>
    <mergeCell ref="O142:O143"/>
    <mergeCell ref="R142:R143"/>
    <mergeCell ref="S142:S143"/>
    <mergeCell ref="U142:U143"/>
    <mergeCell ref="J142:J143"/>
    <mergeCell ref="K142:K143"/>
    <mergeCell ref="L142:L143"/>
    <mergeCell ref="M142:M143"/>
    <mergeCell ref="N142:N143"/>
    <mergeCell ref="D146:D147"/>
    <mergeCell ref="F146:F147"/>
    <mergeCell ref="G146:G147"/>
    <mergeCell ref="I146:I147"/>
    <mergeCell ref="V144:V145"/>
    <mergeCell ref="W144:W145"/>
    <mergeCell ref="X144:X145"/>
    <mergeCell ref="Y144:Y145"/>
    <mergeCell ref="O144:O145"/>
    <mergeCell ref="R144:R145"/>
    <mergeCell ref="S144:S145"/>
    <mergeCell ref="U144:U145"/>
    <mergeCell ref="J144:J145"/>
    <mergeCell ref="K144:K145"/>
    <mergeCell ref="L144:L145"/>
    <mergeCell ref="M144:M145"/>
    <mergeCell ref="N144:N145"/>
    <mergeCell ref="D144:D145"/>
    <mergeCell ref="F144:F145"/>
    <mergeCell ref="G144:G145"/>
    <mergeCell ref="I144:I145"/>
    <mergeCell ref="H144:H145"/>
    <mergeCell ref="H146:H147"/>
    <mergeCell ref="V146:V147"/>
    <mergeCell ref="W146:W147"/>
    <mergeCell ref="X146:X147"/>
    <mergeCell ref="Y146:Y147"/>
    <mergeCell ref="O146:O147"/>
    <mergeCell ref="R146:R147"/>
    <mergeCell ref="S146:S147"/>
    <mergeCell ref="U146:U147"/>
    <mergeCell ref="J146:J147"/>
    <mergeCell ref="K146:K147"/>
    <mergeCell ref="L146:L147"/>
    <mergeCell ref="M146:M147"/>
    <mergeCell ref="N146:N147"/>
    <mergeCell ref="X148:X149"/>
    <mergeCell ref="Y148:Y149"/>
    <mergeCell ref="O148:O149"/>
    <mergeCell ref="R148:R149"/>
    <mergeCell ref="S148:S149"/>
    <mergeCell ref="U148:U149"/>
    <mergeCell ref="J148:J149"/>
    <mergeCell ref="K148:K149"/>
    <mergeCell ref="L148:L149"/>
    <mergeCell ref="M148:M149"/>
    <mergeCell ref="N148:N149"/>
    <mergeCell ref="D148:D149"/>
    <mergeCell ref="F148:F149"/>
    <mergeCell ref="G148:G149"/>
    <mergeCell ref="I148:I149"/>
    <mergeCell ref="H148:H149"/>
    <mergeCell ref="V148:V149"/>
    <mergeCell ref="H150:H151"/>
    <mergeCell ref="V150:V151"/>
    <mergeCell ref="H152:H153"/>
    <mergeCell ref="H166:H167"/>
    <mergeCell ref="H168:H169"/>
    <mergeCell ref="D152:D153"/>
    <mergeCell ref="F152:F153"/>
    <mergeCell ref="G152:G153"/>
    <mergeCell ref="I152:I153"/>
    <mergeCell ref="F154:F155"/>
    <mergeCell ref="F156:F157"/>
    <mergeCell ref="F158:F159"/>
    <mergeCell ref="F160:F161"/>
    <mergeCell ref="F162:F163"/>
    <mergeCell ref="F164:F165"/>
    <mergeCell ref="L162:L163"/>
    <mergeCell ref="M162:M163"/>
    <mergeCell ref="N162:N163"/>
    <mergeCell ref="O162:O163"/>
    <mergeCell ref="R162:R163"/>
    <mergeCell ref="V154:V155"/>
    <mergeCell ref="M160:M161"/>
    <mergeCell ref="N160:N161"/>
    <mergeCell ref="O160:O161"/>
    <mergeCell ref="U160:U161"/>
    <mergeCell ref="K160:K161"/>
    <mergeCell ref="K162:K163"/>
    <mergeCell ref="U168:U169"/>
    <mergeCell ref="J168:J169"/>
    <mergeCell ref="K168:K169"/>
    <mergeCell ref="L168:L169"/>
    <mergeCell ref="M168:M169"/>
    <mergeCell ref="I150:I151"/>
    <mergeCell ref="W150:W151"/>
    <mergeCell ref="X150:X151"/>
    <mergeCell ref="Y150:Y151"/>
    <mergeCell ref="O150:O151"/>
    <mergeCell ref="R150:R151"/>
    <mergeCell ref="S150:S151"/>
    <mergeCell ref="U150:U151"/>
    <mergeCell ref="J150:J151"/>
    <mergeCell ref="K150:K151"/>
    <mergeCell ref="L150:L151"/>
    <mergeCell ref="M150:M151"/>
    <mergeCell ref="N150:N151"/>
    <mergeCell ref="V152:V153"/>
    <mergeCell ref="W152:W153"/>
    <mergeCell ref="X152:X153"/>
    <mergeCell ref="Y152:Y153"/>
    <mergeCell ref="O152:O153"/>
    <mergeCell ref="R152:R153"/>
    <mergeCell ref="S152:S153"/>
    <mergeCell ref="U152:U153"/>
    <mergeCell ref="J152:J153"/>
    <mergeCell ref="K152:K153"/>
    <mergeCell ref="L152:L153"/>
    <mergeCell ref="M152:M153"/>
    <mergeCell ref="N152:N153"/>
    <mergeCell ref="Y170:Y171"/>
    <mergeCell ref="X166:X167"/>
    <mergeCell ref="Y166:Y167"/>
    <mergeCell ref="D168:D169"/>
    <mergeCell ref="F168:F169"/>
    <mergeCell ref="G168:G169"/>
    <mergeCell ref="I168:I169"/>
    <mergeCell ref="U166:U167"/>
    <mergeCell ref="V166:V167"/>
    <mergeCell ref="L166:L167"/>
    <mergeCell ref="M166:M167"/>
    <mergeCell ref="N166:N167"/>
    <mergeCell ref="O166:O167"/>
    <mergeCell ref="R166:R167"/>
    <mergeCell ref="S166:S167"/>
    <mergeCell ref="D166:D167"/>
    <mergeCell ref="F166:F167"/>
    <mergeCell ref="G166:G167"/>
    <mergeCell ref="I166:I167"/>
    <mergeCell ref="J166:J167"/>
    <mergeCell ref="K166:K167"/>
    <mergeCell ref="V168:V169"/>
    <mergeCell ref="W168:W169"/>
    <mergeCell ref="X168:X169"/>
    <mergeCell ref="Y168:Y169"/>
    <mergeCell ref="R168:R169"/>
    <mergeCell ref="S168:S169"/>
    <mergeCell ref="W166:W167"/>
    <mergeCell ref="N168:N169"/>
    <mergeCell ref="O168:O169"/>
    <mergeCell ref="V170:V171"/>
    <mergeCell ref="W170:W171"/>
    <mergeCell ref="X170:X171"/>
    <mergeCell ref="N170:N171"/>
    <mergeCell ref="O170:O171"/>
    <mergeCell ref="R170:R171"/>
    <mergeCell ref="S170:S171"/>
    <mergeCell ref="U170:U171"/>
    <mergeCell ref="J170:J171"/>
    <mergeCell ref="K170:K171"/>
    <mergeCell ref="L170:L171"/>
    <mergeCell ref="M170:M171"/>
    <mergeCell ref="W172:W173"/>
    <mergeCell ref="X172:X173"/>
    <mergeCell ref="D170:D171"/>
    <mergeCell ref="F170:F171"/>
    <mergeCell ref="G170:G171"/>
    <mergeCell ref="I170:I171"/>
    <mergeCell ref="H170:H171"/>
    <mergeCell ref="H172:H173"/>
    <mergeCell ref="X176:X177"/>
    <mergeCell ref="N176:N177"/>
    <mergeCell ref="O176:O177"/>
    <mergeCell ref="R176:R177"/>
    <mergeCell ref="S176:S177"/>
    <mergeCell ref="U176:U177"/>
    <mergeCell ref="Y176:Y177"/>
    <mergeCell ref="Y172:Y173"/>
    <mergeCell ref="D174:D175"/>
    <mergeCell ref="F174:F175"/>
    <mergeCell ref="G174:G175"/>
    <mergeCell ref="I174:I175"/>
    <mergeCell ref="U172:U173"/>
    <mergeCell ref="V172:V173"/>
    <mergeCell ref="L172:L173"/>
    <mergeCell ref="M172:M173"/>
    <mergeCell ref="N172:N173"/>
    <mergeCell ref="O172:O173"/>
    <mergeCell ref="R172:R173"/>
    <mergeCell ref="S172:S173"/>
    <mergeCell ref="V174:V175"/>
    <mergeCell ref="W174:W175"/>
    <mergeCell ref="X174:X175"/>
    <mergeCell ref="Y174:Y175"/>
    <mergeCell ref="D172:D173"/>
    <mergeCell ref="F172:F173"/>
    <mergeCell ref="G172:G173"/>
    <mergeCell ref="I172:I173"/>
    <mergeCell ref="J172:J173"/>
    <mergeCell ref="K172:K173"/>
    <mergeCell ref="J178:J179"/>
    <mergeCell ref="K178:K179"/>
    <mergeCell ref="W180:W181"/>
    <mergeCell ref="X180:X181"/>
    <mergeCell ref="Y180:Y181"/>
    <mergeCell ref="D178:D179"/>
    <mergeCell ref="F178:F179"/>
    <mergeCell ref="G178:G179"/>
    <mergeCell ref="I178:I179"/>
    <mergeCell ref="W178:W179"/>
    <mergeCell ref="X178:X179"/>
    <mergeCell ref="D176:D177"/>
    <mergeCell ref="F176:F177"/>
    <mergeCell ref="G176:G177"/>
    <mergeCell ref="I176:I177"/>
    <mergeCell ref="R174:R175"/>
    <mergeCell ref="S174:S175"/>
    <mergeCell ref="U174:U175"/>
    <mergeCell ref="J174:J175"/>
    <mergeCell ref="K174:K175"/>
    <mergeCell ref="L174:L175"/>
    <mergeCell ref="M174:M175"/>
    <mergeCell ref="N174:N175"/>
    <mergeCell ref="O174:O175"/>
    <mergeCell ref="J176:J177"/>
    <mergeCell ref="K176:K177"/>
    <mergeCell ref="L176:L177"/>
    <mergeCell ref="M176:M177"/>
    <mergeCell ref="D180:D181"/>
    <mergeCell ref="F180:F181"/>
    <mergeCell ref="G180:G181"/>
    <mergeCell ref="I180:I181"/>
    <mergeCell ref="R180:R181"/>
    <mergeCell ref="S180:S181"/>
    <mergeCell ref="U180:U181"/>
    <mergeCell ref="J180:J181"/>
    <mergeCell ref="K180:K181"/>
    <mergeCell ref="L180:L181"/>
    <mergeCell ref="M180:M181"/>
    <mergeCell ref="N180:N181"/>
    <mergeCell ref="O180:O181"/>
    <mergeCell ref="H182:H183"/>
    <mergeCell ref="U184:U185"/>
    <mergeCell ref="Y178:Y179"/>
    <mergeCell ref="V184:V185"/>
    <mergeCell ref="L184:L185"/>
    <mergeCell ref="M184:M185"/>
    <mergeCell ref="N184:N185"/>
    <mergeCell ref="O184:O185"/>
    <mergeCell ref="R184:R185"/>
    <mergeCell ref="S184:S185"/>
    <mergeCell ref="L178:L179"/>
    <mergeCell ref="M178:M179"/>
    <mergeCell ref="N178:N179"/>
    <mergeCell ref="O178:O179"/>
    <mergeCell ref="R178:R179"/>
    <mergeCell ref="S178:S179"/>
    <mergeCell ref="V180:V181"/>
    <mergeCell ref="J182:J183"/>
    <mergeCell ref="K182:K183"/>
    <mergeCell ref="L182:L183"/>
    <mergeCell ref="M182:M183"/>
    <mergeCell ref="H184:H185"/>
    <mergeCell ref="W184:W185"/>
    <mergeCell ref="Y182:Y183"/>
    <mergeCell ref="D184:D185"/>
    <mergeCell ref="F184:F185"/>
    <mergeCell ref="G184:G185"/>
    <mergeCell ref="I184:I185"/>
    <mergeCell ref="J184:J185"/>
    <mergeCell ref="K184:K185"/>
    <mergeCell ref="V182:V183"/>
    <mergeCell ref="W182:W183"/>
    <mergeCell ref="X182:X183"/>
    <mergeCell ref="N182:N183"/>
    <mergeCell ref="O182:O183"/>
    <mergeCell ref="R182:R183"/>
    <mergeCell ref="S182:S183"/>
    <mergeCell ref="U182:U183"/>
    <mergeCell ref="D182:D183"/>
    <mergeCell ref="F182:F183"/>
    <mergeCell ref="G182:G183"/>
    <mergeCell ref="I182:I183"/>
    <mergeCell ref="X184:X185"/>
    <mergeCell ref="Y184:Y185"/>
    <mergeCell ref="I188:I189"/>
    <mergeCell ref="S186:S187"/>
    <mergeCell ref="U186:U187"/>
    <mergeCell ref="K186:K187"/>
    <mergeCell ref="L186:L187"/>
    <mergeCell ref="M186:M187"/>
    <mergeCell ref="N186:N187"/>
    <mergeCell ref="O186:O187"/>
    <mergeCell ref="R186:R187"/>
    <mergeCell ref="H188:H189"/>
    <mergeCell ref="D186:D187"/>
    <mergeCell ref="F186:F187"/>
    <mergeCell ref="G186:G187"/>
    <mergeCell ref="I186:I187"/>
    <mergeCell ref="J186:J187"/>
    <mergeCell ref="R188:R189"/>
    <mergeCell ref="S188:S189"/>
    <mergeCell ref="U188:U189"/>
    <mergeCell ref="J188:J189"/>
    <mergeCell ref="K188:K189"/>
    <mergeCell ref="L188:L189"/>
    <mergeCell ref="M188:M189"/>
    <mergeCell ref="N188:N189"/>
    <mergeCell ref="O188:O189"/>
    <mergeCell ref="H186:H187"/>
    <mergeCell ref="X186:X187"/>
    <mergeCell ref="Y186:Y187"/>
    <mergeCell ref="V188:V189"/>
    <mergeCell ref="W188:W189"/>
    <mergeCell ref="X188:X189"/>
    <mergeCell ref="Y188:Y189"/>
    <mergeCell ref="Y190:Y191"/>
    <mergeCell ref="D192:D193"/>
    <mergeCell ref="F192:F193"/>
    <mergeCell ref="I192:I193"/>
    <mergeCell ref="J192:J193"/>
    <mergeCell ref="K192:K193"/>
    <mergeCell ref="L192:L193"/>
    <mergeCell ref="M192:M193"/>
    <mergeCell ref="V190:V191"/>
    <mergeCell ref="W190:W191"/>
    <mergeCell ref="X190:X191"/>
    <mergeCell ref="N190:N191"/>
    <mergeCell ref="O190:O191"/>
    <mergeCell ref="R190:R191"/>
    <mergeCell ref="S190:S191"/>
    <mergeCell ref="U190:U191"/>
    <mergeCell ref="J190:J191"/>
    <mergeCell ref="K190:K191"/>
    <mergeCell ref="L190:L191"/>
    <mergeCell ref="M190:M191"/>
    <mergeCell ref="H192:H193"/>
    <mergeCell ref="Y192:Y193"/>
    <mergeCell ref="D190:D191"/>
    <mergeCell ref="F190:F191"/>
    <mergeCell ref="D188:D189"/>
    <mergeCell ref="G190:G191"/>
    <mergeCell ref="I190:I191"/>
    <mergeCell ref="V196:V197"/>
    <mergeCell ref="W196:W197"/>
    <mergeCell ref="X196:X197"/>
    <mergeCell ref="Y196:Y197"/>
    <mergeCell ref="D194:D195"/>
    <mergeCell ref="F194:F195"/>
    <mergeCell ref="G194:G195"/>
    <mergeCell ref="I194:I195"/>
    <mergeCell ref="J194:J195"/>
    <mergeCell ref="K194:K195"/>
    <mergeCell ref="V192:V193"/>
    <mergeCell ref="W192:W193"/>
    <mergeCell ref="X192:X193"/>
    <mergeCell ref="N192:N193"/>
    <mergeCell ref="O192:O193"/>
    <mergeCell ref="Y194:Y195"/>
    <mergeCell ref="D196:D197"/>
    <mergeCell ref="F196:F197"/>
    <mergeCell ref="G196:G197"/>
    <mergeCell ref="H190:H191"/>
    <mergeCell ref="R192:R193"/>
    <mergeCell ref="S192:S193"/>
    <mergeCell ref="U192:U193"/>
    <mergeCell ref="H194:H195"/>
    <mergeCell ref="W194:W195"/>
    <mergeCell ref="X194:X195"/>
    <mergeCell ref="R196:R197"/>
    <mergeCell ref="S196:S197"/>
    <mergeCell ref="U196:U197"/>
    <mergeCell ref="J196:J197"/>
    <mergeCell ref="K196:K197"/>
    <mergeCell ref="U194:U195"/>
    <mergeCell ref="V194:V195"/>
    <mergeCell ref="L194:L195"/>
    <mergeCell ref="M194:M195"/>
    <mergeCell ref="N194:N195"/>
    <mergeCell ref="O194:O195"/>
    <mergeCell ref="R194:R195"/>
    <mergeCell ref="S194:S195"/>
    <mergeCell ref="H196:H197"/>
    <mergeCell ref="I200:I201"/>
    <mergeCell ref="J200:J201"/>
    <mergeCell ref="K200:K201"/>
    <mergeCell ref="V198:V199"/>
    <mergeCell ref="W198:W199"/>
    <mergeCell ref="X198:X199"/>
    <mergeCell ref="N198:N199"/>
    <mergeCell ref="O198:O199"/>
    <mergeCell ref="R198:R199"/>
    <mergeCell ref="S198:S199"/>
    <mergeCell ref="U198:U199"/>
    <mergeCell ref="J198:J199"/>
    <mergeCell ref="K198:K199"/>
    <mergeCell ref="L198:L199"/>
    <mergeCell ref="M198:M199"/>
    <mergeCell ref="H200:H201"/>
    <mergeCell ref="R200:R201"/>
    <mergeCell ref="S200:S201"/>
    <mergeCell ref="V208:V209"/>
    <mergeCell ref="W208:W209"/>
    <mergeCell ref="X208:X209"/>
    <mergeCell ref="Y208:Y209"/>
    <mergeCell ref="O208:O209"/>
    <mergeCell ref="R208:R209"/>
    <mergeCell ref="S208:S209"/>
    <mergeCell ref="U208:U209"/>
    <mergeCell ref="O202:O203"/>
    <mergeCell ref="L196:L197"/>
    <mergeCell ref="M196:M197"/>
    <mergeCell ref="N196:N197"/>
    <mergeCell ref="O196:O197"/>
    <mergeCell ref="H198:H199"/>
    <mergeCell ref="X200:X201"/>
    <mergeCell ref="I196:I197"/>
    <mergeCell ref="Y200:Y201"/>
    <mergeCell ref="D198:D199"/>
    <mergeCell ref="F198:F199"/>
    <mergeCell ref="G198:G199"/>
    <mergeCell ref="I198:I199"/>
    <mergeCell ref="D202:D203"/>
    <mergeCell ref="F202:F203"/>
    <mergeCell ref="G202:G203"/>
    <mergeCell ref="I202:I203"/>
    <mergeCell ref="U200:U201"/>
    <mergeCell ref="V200:V201"/>
    <mergeCell ref="L200:L201"/>
    <mergeCell ref="M200:M201"/>
    <mergeCell ref="N200:N201"/>
    <mergeCell ref="H202:H203"/>
    <mergeCell ref="Y198:Y199"/>
    <mergeCell ref="V202:V203"/>
    <mergeCell ref="W202:W203"/>
    <mergeCell ref="Y202:Y203"/>
    <mergeCell ref="D200:D201"/>
    <mergeCell ref="F200:F201"/>
    <mergeCell ref="G200:G201"/>
    <mergeCell ref="R202:R203"/>
    <mergeCell ref="S202:S203"/>
    <mergeCell ref="U202:U203"/>
    <mergeCell ref="W200:W201"/>
    <mergeCell ref="J202:J203"/>
    <mergeCell ref="K202:K203"/>
    <mergeCell ref="L202:L203"/>
    <mergeCell ref="M202:M203"/>
    <mergeCell ref="N202:N203"/>
    <mergeCell ref="O200:O201"/>
    <mergeCell ref="U204:U205"/>
    <mergeCell ref="V204:V205"/>
    <mergeCell ref="L204:L205"/>
    <mergeCell ref="M204:M205"/>
    <mergeCell ref="N204:N205"/>
    <mergeCell ref="O204:O205"/>
    <mergeCell ref="R204:R205"/>
    <mergeCell ref="S204:S205"/>
    <mergeCell ref="H206:H207"/>
    <mergeCell ref="V206:V207"/>
    <mergeCell ref="W206:W207"/>
    <mergeCell ref="Y206:Y207"/>
    <mergeCell ref="G204:G205"/>
    <mergeCell ref="I204:I205"/>
    <mergeCell ref="J204:J205"/>
    <mergeCell ref="K204:K205"/>
    <mergeCell ref="H204:H205"/>
    <mergeCell ref="W204:W205"/>
    <mergeCell ref="X204:X205"/>
    <mergeCell ref="Y204:Y205"/>
    <mergeCell ref="J208:J209"/>
    <mergeCell ref="K208:K209"/>
    <mergeCell ref="L208:L209"/>
    <mergeCell ref="M208:M209"/>
    <mergeCell ref="N208:N209"/>
    <mergeCell ref="D208:D209"/>
    <mergeCell ref="F208:F209"/>
    <mergeCell ref="G208:G209"/>
    <mergeCell ref="I208:I209"/>
    <mergeCell ref="R206:R207"/>
    <mergeCell ref="S206:S207"/>
    <mergeCell ref="U206:U207"/>
    <mergeCell ref="J206:J207"/>
    <mergeCell ref="K206:K207"/>
    <mergeCell ref="L206:L207"/>
    <mergeCell ref="M206:M207"/>
    <mergeCell ref="N206:N207"/>
    <mergeCell ref="O206:O207"/>
    <mergeCell ref="H208:H209"/>
    <mergeCell ref="F206:F207"/>
    <mergeCell ref="G206:G207"/>
    <mergeCell ref="I206:I207"/>
    <mergeCell ref="F214:F215"/>
    <mergeCell ref="G214:G215"/>
    <mergeCell ref="I214:I215"/>
    <mergeCell ref="H214:H215"/>
    <mergeCell ref="D212:D213"/>
    <mergeCell ref="F212:F213"/>
    <mergeCell ref="G212:G213"/>
    <mergeCell ref="I212:I213"/>
    <mergeCell ref="V210:V211"/>
    <mergeCell ref="W210:W211"/>
    <mergeCell ref="X210:X211"/>
    <mergeCell ref="H212:H213"/>
    <mergeCell ref="V212:V213"/>
    <mergeCell ref="W212:W213"/>
    <mergeCell ref="X212:X213"/>
    <mergeCell ref="Y210:Y211"/>
    <mergeCell ref="O210:O211"/>
    <mergeCell ref="R210:R211"/>
    <mergeCell ref="S210:S211"/>
    <mergeCell ref="U210:U211"/>
    <mergeCell ref="J210:J211"/>
    <mergeCell ref="K210:K211"/>
    <mergeCell ref="L210:L211"/>
    <mergeCell ref="M210:M211"/>
    <mergeCell ref="N210:N211"/>
    <mergeCell ref="D210:D211"/>
    <mergeCell ref="F210:F211"/>
    <mergeCell ref="G210:G211"/>
    <mergeCell ref="I210:I211"/>
    <mergeCell ref="Y212:Y213"/>
    <mergeCell ref="O212:O213"/>
    <mergeCell ref="K216:K217"/>
    <mergeCell ref="L216:L217"/>
    <mergeCell ref="M216:M217"/>
    <mergeCell ref="H218:H219"/>
    <mergeCell ref="W218:W219"/>
    <mergeCell ref="L212:L213"/>
    <mergeCell ref="M212:M213"/>
    <mergeCell ref="N212:N213"/>
    <mergeCell ref="V214:V215"/>
    <mergeCell ref="W214:W215"/>
    <mergeCell ref="Y214:Y215"/>
    <mergeCell ref="O214:O215"/>
    <mergeCell ref="R214:R215"/>
    <mergeCell ref="S214:S215"/>
    <mergeCell ref="U214:U215"/>
    <mergeCell ref="J214:J215"/>
    <mergeCell ref="K214:K215"/>
    <mergeCell ref="L214:L215"/>
    <mergeCell ref="M214:M215"/>
    <mergeCell ref="N214:N215"/>
    <mergeCell ref="R212:R213"/>
    <mergeCell ref="S212:S213"/>
    <mergeCell ref="U212:U213"/>
    <mergeCell ref="J212:J213"/>
    <mergeCell ref="K212:K213"/>
    <mergeCell ref="X218:X219"/>
    <mergeCell ref="F216:F217"/>
    <mergeCell ref="G216:G217"/>
    <mergeCell ref="I216:I217"/>
    <mergeCell ref="H216:H217"/>
    <mergeCell ref="U218:U219"/>
    <mergeCell ref="V218:V219"/>
    <mergeCell ref="L218:L219"/>
    <mergeCell ref="M218:M219"/>
    <mergeCell ref="N218:N219"/>
    <mergeCell ref="O218:O219"/>
    <mergeCell ref="R218:R219"/>
    <mergeCell ref="V220:V221"/>
    <mergeCell ref="Y216:Y217"/>
    <mergeCell ref="Y218:Y219"/>
    <mergeCell ref="W220:W221"/>
    <mergeCell ref="X220:X221"/>
    <mergeCell ref="Y220:Y221"/>
    <mergeCell ref="X216:X217"/>
    <mergeCell ref="F218:F219"/>
    <mergeCell ref="G218:G219"/>
    <mergeCell ref="I218:I219"/>
    <mergeCell ref="J218:J219"/>
    <mergeCell ref="K218:K219"/>
    <mergeCell ref="V216:V217"/>
    <mergeCell ref="W216:W217"/>
    <mergeCell ref="S218:S219"/>
    <mergeCell ref="N216:N217"/>
    <mergeCell ref="O216:O217"/>
    <mergeCell ref="R216:R217"/>
    <mergeCell ref="S216:S217"/>
    <mergeCell ref="U216:U217"/>
    <mergeCell ref="J216:J217"/>
    <mergeCell ref="F222:F223"/>
    <mergeCell ref="G222:G223"/>
    <mergeCell ref="I222:I223"/>
    <mergeCell ref="R220:R221"/>
    <mergeCell ref="S220:S221"/>
    <mergeCell ref="U220:U221"/>
    <mergeCell ref="J220:J221"/>
    <mergeCell ref="K220:K221"/>
    <mergeCell ref="L220:L221"/>
    <mergeCell ref="M220:M221"/>
    <mergeCell ref="N220:N221"/>
    <mergeCell ref="O220:O221"/>
    <mergeCell ref="H222:H223"/>
    <mergeCell ref="Y222:Y223"/>
    <mergeCell ref="D220:D221"/>
    <mergeCell ref="F220:F221"/>
    <mergeCell ref="G220:G221"/>
    <mergeCell ref="I220:I221"/>
    <mergeCell ref="V222:V223"/>
    <mergeCell ref="W222:W223"/>
    <mergeCell ref="X222:X223"/>
    <mergeCell ref="N222:N223"/>
    <mergeCell ref="O222:O223"/>
    <mergeCell ref="R222:R223"/>
    <mergeCell ref="S222:S223"/>
    <mergeCell ref="U222:U223"/>
    <mergeCell ref="J222:J223"/>
    <mergeCell ref="K222:K223"/>
    <mergeCell ref="L222:L223"/>
    <mergeCell ref="M222:M223"/>
    <mergeCell ref="H224:H225"/>
    <mergeCell ref="W224:W225"/>
    <mergeCell ref="S226:S227"/>
    <mergeCell ref="U226:U227"/>
    <mergeCell ref="K226:K227"/>
    <mergeCell ref="L226:L227"/>
    <mergeCell ref="M226:M227"/>
    <mergeCell ref="N226:N227"/>
    <mergeCell ref="O226:O227"/>
    <mergeCell ref="R226:R227"/>
    <mergeCell ref="H228:H229"/>
    <mergeCell ref="Y224:Y225"/>
    <mergeCell ref="D226:D227"/>
    <mergeCell ref="F226:F227"/>
    <mergeCell ref="G226:G227"/>
    <mergeCell ref="I226:I227"/>
    <mergeCell ref="J226:J227"/>
    <mergeCell ref="U224:U225"/>
    <mergeCell ref="V224:V225"/>
    <mergeCell ref="L224:L225"/>
    <mergeCell ref="M224:M225"/>
    <mergeCell ref="N224:N225"/>
    <mergeCell ref="O224:O225"/>
    <mergeCell ref="R224:R225"/>
    <mergeCell ref="V228:V229"/>
    <mergeCell ref="W228:W229"/>
    <mergeCell ref="X228:X229"/>
    <mergeCell ref="Y228:Y229"/>
    <mergeCell ref="S224:S225"/>
    <mergeCell ref="H226:H227"/>
    <mergeCell ref="V226:V227"/>
    <mergeCell ref="W226:W227"/>
    <mergeCell ref="Y226:Y227"/>
    <mergeCell ref="D224:D225"/>
    <mergeCell ref="F224:F225"/>
    <mergeCell ref="G224:G225"/>
    <mergeCell ref="I224:I225"/>
    <mergeCell ref="J224:J225"/>
    <mergeCell ref="K224:K225"/>
    <mergeCell ref="D230:D231"/>
    <mergeCell ref="F230:F231"/>
    <mergeCell ref="G230:G231"/>
    <mergeCell ref="I230:I231"/>
    <mergeCell ref="R228:R229"/>
    <mergeCell ref="S228:S229"/>
    <mergeCell ref="U228:U229"/>
    <mergeCell ref="J228:J229"/>
    <mergeCell ref="K228:K229"/>
    <mergeCell ref="L228:L229"/>
    <mergeCell ref="M228:M229"/>
    <mergeCell ref="N228:N229"/>
    <mergeCell ref="O228:O229"/>
    <mergeCell ref="H230:H231"/>
    <mergeCell ref="Y230:Y231"/>
    <mergeCell ref="D228:D229"/>
    <mergeCell ref="F228:F229"/>
    <mergeCell ref="G228:G229"/>
    <mergeCell ref="I228:I229"/>
    <mergeCell ref="V230:V231"/>
    <mergeCell ref="W230:W231"/>
    <mergeCell ref="X230:X231"/>
    <mergeCell ref="N230:N231"/>
    <mergeCell ref="O230:O231"/>
    <mergeCell ref="R230:R231"/>
    <mergeCell ref="S230:S231"/>
    <mergeCell ref="U230:U231"/>
    <mergeCell ref="J230:J231"/>
    <mergeCell ref="K230:K231"/>
    <mergeCell ref="L230:L231"/>
    <mergeCell ref="M230:M231"/>
    <mergeCell ref="H232:H233"/>
    <mergeCell ref="Y232:Y233"/>
    <mergeCell ref="D234:D235"/>
    <mergeCell ref="F234:F235"/>
    <mergeCell ref="G234:G235"/>
    <mergeCell ref="I234:I235"/>
    <mergeCell ref="J234:J235"/>
    <mergeCell ref="K234:K235"/>
    <mergeCell ref="V232:V233"/>
    <mergeCell ref="W232:W233"/>
    <mergeCell ref="X232:X233"/>
    <mergeCell ref="M232:M233"/>
    <mergeCell ref="N232:N233"/>
    <mergeCell ref="O232:O233"/>
    <mergeCell ref="R232:R233"/>
    <mergeCell ref="S232:S233"/>
    <mergeCell ref="H234:H235"/>
    <mergeCell ref="W234:W235"/>
    <mergeCell ref="X234:X235"/>
    <mergeCell ref="Y234:Y235"/>
    <mergeCell ref="D232:D233"/>
    <mergeCell ref="F232:F233"/>
    <mergeCell ref="G232:G233"/>
    <mergeCell ref="I232:I233"/>
    <mergeCell ref="J232:J233"/>
    <mergeCell ref="K232:K233"/>
    <mergeCell ref="I236:I237"/>
    <mergeCell ref="J236:J237"/>
    <mergeCell ref="V244:V245"/>
    <mergeCell ref="W244:W245"/>
    <mergeCell ref="X244:X245"/>
    <mergeCell ref="N244:N245"/>
    <mergeCell ref="O244:O245"/>
    <mergeCell ref="L232:L233"/>
    <mergeCell ref="U234:U235"/>
    <mergeCell ref="V234:V235"/>
    <mergeCell ref="L234:L235"/>
    <mergeCell ref="M234:M235"/>
    <mergeCell ref="N234:N235"/>
    <mergeCell ref="O234:O235"/>
    <mergeCell ref="R234:R235"/>
    <mergeCell ref="S234:S235"/>
    <mergeCell ref="H236:H237"/>
    <mergeCell ref="V236:V237"/>
    <mergeCell ref="R238:R239"/>
    <mergeCell ref="S238:S239"/>
    <mergeCell ref="U238:U239"/>
    <mergeCell ref="J238:J239"/>
    <mergeCell ref="K238:K239"/>
    <mergeCell ref="L238:L239"/>
    <mergeCell ref="M238:M239"/>
    <mergeCell ref="N238:N239"/>
    <mergeCell ref="O238:O239"/>
    <mergeCell ref="W246:W247"/>
    <mergeCell ref="X246:X247"/>
    <mergeCell ref="D244:D245"/>
    <mergeCell ref="F244:F245"/>
    <mergeCell ref="G244:G245"/>
    <mergeCell ref="I244:I245"/>
    <mergeCell ref="V246:V247"/>
    <mergeCell ref="H244:H245"/>
    <mergeCell ref="Y246:Y247"/>
    <mergeCell ref="Y236:Y237"/>
    <mergeCell ref="D238:D239"/>
    <mergeCell ref="F238:F239"/>
    <mergeCell ref="G238:G239"/>
    <mergeCell ref="I238:I239"/>
    <mergeCell ref="S236:S237"/>
    <mergeCell ref="U236:U237"/>
    <mergeCell ref="K236:K237"/>
    <mergeCell ref="L236:L237"/>
    <mergeCell ref="M236:M237"/>
    <mergeCell ref="N236:N237"/>
    <mergeCell ref="O236:O237"/>
    <mergeCell ref="R236:R237"/>
    <mergeCell ref="Y244:Y245"/>
    <mergeCell ref="F242:F243"/>
    <mergeCell ref="S242:S243"/>
    <mergeCell ref="I242:I243"/>
    <mergeCell ref="H238:H239"/>
    <mergeCell ref="V238:V239"/>
    <mergeCell ref="W238:W239"/>
    <mergeCell ref="X238:X239"/>
    <mergeCell ref="Y238:Y239"/>
    <mergeCell ref="D236:D237"/>
    <mergeCell ref="F248:F249"/>
    <mergeCell ref="G248:G249"/>
    <mergeCell ref="I248:I249"/>
    <mergeCell ref="U246:U247"/>
    <mergeCell ref="L246:L247"/>
    <mergeCell ref="M246:M247"/>
    <mergeCell ref="N246:N247"/>
    <mergeCell ref="O246:O247"/>
    <mergeCell ref="R246:R247"/>
    <mergeCell ref="S246:S247"/>
    <mergeCell ref="D246:D247"/>
    <mergeCell ref="F246:F247"/>
    <mergeCell ref="G246:G247"/>
    <mergeCell ref="I246:I247"/>
    <mergeCell ref="J246:J247"/>
    <mergeCell ref="K246:K247"/>
    <mergeCell ref="R244:R245"/>
    <mergeCell ref="S244:S245"/>
    <mergeCell ref="U244:U245"/>
    <mergeCell ref="J244:J245"/>
    <mergeCell ref="K244:K245"/>
    <mergeCell ref="L244:L245"/>
    <mergeCell ref="M244:M245"/>
    <mergeCell ref="H246:H247"/>
    <mergeCell ref="H248:H249"/>
    <mergeCell ref="Y252:Y253"/>
    <mergeCell ref="O252:O253"/>
    <mergeCell ref="R252:R253"/>
    <mergeCell ref="S252:S253"/>
    <mergeCell ref="U252:U253"/>
    <mergeCell ref="J252:J253"/>
    <mergeCell ref="K252:K253"/>
    <mergeCell ref="L252:L253"/>
    <mergeCell ref="M252:M253"/>
    <mergeCell ref="N252:N253"/>
    <mergeCell ref="X252:X253"/>
    <mergeCell ref="H250:H251"/>
    <mergeCell ref="V250:V251"/>
    <mergeCell ref="W250:W251"/>
    <mergeCell ref="V248:V249"/>
    <mergeCell ref="X248:X249"/>
    <mergeCell ref="Y248:Y249"/>
    <mergeCell ref="R248:R249"/>
    <mergeCell ref="S248:S249"/>
    <mergeCell ref="U248:U249"/>
    <mergeCell ref="J248:J249"/>
    <mergeCell ref="K248:K249"/>
    <mergeCell ref="L248:L249"/>
    <mergeCell ref="M248:M249"/>
    <mergeCell ref="N248:N249"/>
    <mergeCell ref="O248:O249"/>
    <mergeCell ref="H254:H255"/>
    <mergeCell ref="H256:H257"/>
    <mergeCell ref="V256:V257"/>
    <mergeCell ref="V252:V253"/>
    <mergeCell ref="W252:W253"/>
    <mergeCell ref="D250:D251"/>
    <mergeCell ref="F250:F251"/>
    <mergeCell ref="G250:G251"/>
    <mergeCell ref="I250:I251"/>
    <mergeCell ref="V254:V255"/>
    <mergeCell ref="W254:W255"/>
    <mergeCell ref="D256:D257"/>
    <mergeCell ref="F256:F257"/>
    <mergeCell ref="G256:G257"/>
    <mergeCell ref="I256:I257"/>
    <mergeCell ref="D252:D253"/>
    <mergeCell ref="F252:F253"/>
    <mergeCell ref="G252:G253"/>
    <mergeCell ref="I252:I253"/>
    <mergeCell ref="O250:O251"/>
    <mergeCell ref="R250:R251"/>
    <mergeCell ref="S250:S251"/>
    <mergeCell ref="U250:U251"/>
    <mergeCell ref="J250:J251"/>
    <mergeCell ref="K250:K251"/>
    <mergeCell ref="L250:L251"/>
    <mergeCell ref="M250:M251"/>
    <mergeCell ref="N250:N251"/>
    <mergeCell ref="H252:H253"/>
    <mergeCell ref="F258:F259"/>
    <mergeCell ref="G258:G259"/>
    <mergeCell ref="I258:I259"/>
    <mergeCell ref="H258:H259"/>
    <mergeCell ref="V258:V259"/>
    <mergeCell ref="W258:W259"/>
    <mergeCell ref="X254:X255"/>
    <mergeCell ref="Y254:Y255"/>
    <mergeCell ref="O254:O255"/>
    <mergeCell ref="R254:R255"/>
    <mergeCell ref="S254:S255"/>
    <mergeCell ref="U254:U255"/>
    <mergeCell ref="J254:J255"/>
    <mergeCell ref="K254:K255"/>
    <mergeCell ref="L254:L255"/>
    <mergeCell ref="M254:M255"/>
    <mergeCell ref="N254:N255"/>
    <mergeCell ref="Y256:Y257"/>
    <mergeCell ref="O256:O257"/>
    <mergeCell ref="R256:R257"/>
    <mergeCell ref="S256:S257"/>
    <mergeCell ref="U256:U257"/>
    <mergeCell ref="J256:J257"/>
    <mergeCell ref="K256:K257"/>
    <mergeCell ref="L256:L257"/>
    <mergeCell ref="M256:M257"/>
    <mergeCell ref="N256:N257"/>
    <mergeCell ref="W256:W257"/>
    <mergeCell ref="X256:X257"/>
    <mergeCell ref="F254:F255"/>
    <mergeCell ref="G254:G255"/>
    <mergeCell ref="I254:I255"/>
    <mergeCell ref="O260:O261"/>
    <mergeCell ref="R260:R261"/>
    <mergeCell ref="S260:S261"/>
    <mergeCell ref="U260:U261"/>
    <mergeCell ref="J260:J261"/>
    <mergeCell ref="K260:K261"/>
    <mergeCell ref="L260:L261"/>
    <mergeCell ref="M260:M261"/>
    <mergeCell ref="N260:N261"/>
    <mergeCell ref="O262:O263"/>
    <mergeCell ref="R262:R263"/>
    <mergeCell ref="S262:S263"/>
    <mergeCell ref="U262:U263"/>
    <mergeCell ref="V262:V263"/>
    <mergeCell ref="W262:W263"/>
    <mergeCell ref="X258:X259"/>
    <mergeCell ref="Y258:Y259"/>
    <mergeCell ref="O258:O259"/>
    <mergeCell ref="R258:R259"/>
    <mergeCell ref="S258:S259"/>
    <mergeCell ref="U258:U259"/>
    <mergeCell ref="J258:J259"/>
    <mergeCell ref="K258:K259"/>
    <mergeCell ref="L258:L259"/>
    <mergeCell ref="M258:M259"/>
    <mergeCell ref="N258:N259"/>
    <mergeCell ref="I268:I269"/>
    <mergeCell ref="D260:D261"/>
    <mergeCell ref="F260:F261"/>
    <mergeCell ref="G260:G261"/>
    <mergeCell ref="I260:I261"/>
    <mergeCell ref="X264:X265"/>
    <mergeCell ref="Y264:Y265"/>
    <mergeCell ref="O264:O265"/>
    <mergeCell ref="R264:R265"/>
    <mergeCell ref="S264:S265"/>
    <mergeCell ref="U264:U265"/>
    <mergeCell ref="J264:J265"/>
    <mergeCell ref="K264:K265"/>
    <mergeCell ref="L264:L265"/>
    <mergeCell ref="M264:M265"/>
    <mergeCell ref="N264:N265"/>
    <mergeCell ref="J262:J263"/>
    <mergeCell ref="K262:K263"/>
    <mergeCell ref="L262:L263"/>
    <mergeCell ref="M262:M263"/>
    <mergeCell ref="N262:N263"/>
    <mergeCell ref="X262:X263"/>
    <mergeCell ref="Y262:Y263"/>
    <mergeCell ref="V260:V261"/>
    <mergeCell ref="W260:W261"/>
    <mergeCell ref="D262:D263"/>
    <mergeCell ref="F262:F263"/>
    <mergeCell ref="G262:G263"/>
    <mergeCell ref="I262:I263"/>
    <mergeCell ref="H262:H263"/>
    <mergeCell ref="X260:X261"/>
    <mergeCell ref="Y260:Y261"/>
    <mergeCell ref="J274:J275"/>
    <mergeCell ref="K274:K275"/>
    <mergeCell ref="L274:L275"/>
    <mergeCell ref="M274:M275"/>
    <mergeCell ref="N274:N275"/>
    <mergeCell ref="K278:K279"/>
    <mergeCell ref="L278:L279"/>
    <mergeCell ref="M278:M279"/>
    <mergeCell ref="I274:I275"/>
    <mergeCell ref="V266:V267"/>
    <mergeCell ref="W266:W267"/>
    <mergeCell ref="D264:D265"/>
    <mergeCell ref="F264:F265"/>
    <mergeCell ref="G276:G277"/>
    <mergeCell ref="I276:I277"/>
    <mergeCell ref="H276:H277"/>
    <mergeCell ref="D274:D275"/>
    <mergeCell ref="G274:G275"/>
    <mergeCell ref="D266:D267"/>
    <mergeCell ref="F266:F267"/>
    <mergeCell ref="G266:G267"/>
    <mergeCell ref="I266:I267"/>
    <mergeCell ref="H266:H267"/>
    <mergeCell ref="H274:H275"/>
    <mergeCell ref="G264:G265"/>
    <mergeCell ref="I264:I265"/>
    <mergeCell ref="K270:K271"/>
    <mergeCell ref="L270:L271"/>
    <mergeCell ref="J270:J271"/>
    <mergeCell ref="I270:I271"/>
    <mergeCell ref="R268:R269"/>
    <mergeCell ref="S268:S269"/>
    <mergeCell ref="D280:D281"/>
    <mergeCell ref="F280:F281"/>
    <mergeCell ref="G280:G281"/>
    <mergeCell ref="I280:I281"/>
    <mergeCell ref="R278:R279"/>
    <mergeCell ref="S278:S279"/>
    <mergeCell ref="U278:U279"/>
    <mergeCell ref="J278:J279"/>
    <mergeCell ref="V278:V279"/>
    <mergeCell ref="W278:W279"/>
    <mergeCell ref="X278:X279"/>
    <mergeCell ref="Y278:Y279"/>
    <mergeCell ref="O278:O279"/>
    <mergeCell ref="X266:X267"/>
    <mergeCell ref="Y266:Y267"/>
    <mergeCell ref="O266:O267"/>
    <mergeCell ref="R266:R267"/>
    <mergeCell ref="S266:S267"/>
    <mergeCell ref="U266:U267"/>
    <mergeCell ref="J266:J267"/>
    <mergeCell ref="K266:K267"/>
    <mergeCell ref="L266:L267"/>
    <mergeCell ref="M266:M267"/>
    <mergeCell ref="N266:N267"/>
    <mergeCell ref="V274:V275"/>
    <mergeCell ref="W274:W275"/>
    <mergeCell ref="X274:X275"/>
    <mergeCell ref="Y274:Y275"/>
    <mergeCell ref="O274:O275"/>
    <mergeCell ref="R274:R275"/>
    <mergeCell ref="S274:S275"/>
    <mergeCell ref="U274:U275"/>
    <mergeCell ref="X276:X277"/>
    <mergeCell ref="Y276:Y277"/>
    <mergeCell ref="D278:D279"/>
    <mergeCell ref="F278:F279"/>
    <mergeCell ref="G278:G279"/>
    <mergeCell ref="I278:I279"/>
    <mergeCell ref="R276:R277"/>
    <mergeCell ref="S276:S277"/>
    <mergeCell ref="U276:U277"/>
    <mergeCell ref="J276:J277"/>
    <mergeCell ref="K276:K277"/>
    <mergeCell ref="L276:L277"/>
    <mergeCell ref="M276:M277"/>
    <mergeCell ref="N276:N277"/>
    <mergeCell ref="O276:O277"/>
    <mergeCell ref="D276:D277"/>
    <mergeCell ref="F276:F277"/>
    <mergeCell ref="N278:N279"/>
    <mergeCell ref="R280:R281"/>
    <mergeCell ref="S280:S281"/>
    <mergeCell ref="U280:U281"/>
    <mergeCell ref="J280:J281"/>
    <mergeCell ref="K280:K281"/>
    <mergeCell ref="L280:L281"/>
    <mergeCell ref="M280:M281"/>
    <mergeCell ref="N280:N281"/>
    <mergeCell ref="H280:H281"/>
    <mergeCell ref="H278:H279"/>
    <mergeCell ref="V282:V283"/>
    <mergeCell ref="W282:W283"/>
    <mergeCell ref="X282:X283"/>
    <mergeCell ref="Y282:Y283"/>
    <mergeCell ref="O282:O283"/>
    <mergeCell ref="R282:R283"/>
    <mergeCell ref="S282:S283"/>
    <mergeCell ref="U282:U283"/>
    <mergeCell ref="J282:J283"/>
    <mergeCell ref="K282:K283"/>
    <mergeCell ref="L282:L283"/>
    <mergeCell ref="M282:M283"/>
    <mergeCell ref="N282:N283"/>
    <mergeCell ref="V280:V281"/>
    <mergeCell ref="W280:W281"/>
    <mergeCell ref="X280:X281"/>
    <mergeCell ref="Y280:Y281"/>
    <mergeCell ref="O280:O281"/>
    <mergeCell ref="D284:D285"/>
    <mergeCell ref="F284:F285"/>
    <mergeCell ref="G284:G285"/>
    <mergeCell ref="I284:I285"/>
    <mergeCell ref="D282:D283"/>
    <mergeCell ref="F282:F283"/>
    <mergeCell ref="G282:G283"/>
    <mergeCell ref="I282:I283"/>
    <mergeCell ref="H282:H283"/>
    <mergeCell ref="H284:H285"/>
    <mergeCell ref="H288:H290"/>
    <mergeCell ref="V284:V285"/>
    <mergeCell ref="W284:W285"/>
    <mergeCell ref="X284:X285"/>
    <mergeCell ref="Y284:Y285"/>
    <mergeCell ref="O284:O285"/>
    <mergeCell ref="R284:R285"/>
    <mergeCell ref="S284:S285"/>
    <mergeCell ref="U284:U285"/>
    <mergeCell ref="J284:J285"/>
    <mergeCell ref="K284:K285"/>
    <mergeCell ref="L284:L285"/>
    <mergeCell ref="M284:M285"/>
    <mergeCell ref="N284:N285"/>
    <mergeCell ref="V288:V290"/>
    <mergeCell ref="W288:W290"/>
    <mergeCell ref="X288:X290"/>
    <mergeCell ref="Y288:Y290"/>
    <mergeCell ref="O288:O290"/>
    <mergeCell ref="R288:R290"/>
    <mergeCell ref="S288:S290"/>
    <mergeCell ref="V286:V287"/>
    <mergeCell ref="W286:W287"/>
    <mergeCell ref="X286:X287"/>
    <mergeCell ref="Y286:Y287"/>
    <mergeCell ref="D288:D290"/>
    <mergeCell ref="F288:F290"/>
    <mergeCell ref="G288:G290"/>
    <mergeCell ref="I288:I290"/>
    <mergeCell ref="S286:S287"/>
    <mergeCell ref="U286:U287"/>
    <mergeCell ref="J286:J287"/>
    <mergeCell ref="K286:K287"/>
    <mergeCell ref="M286:M287"/>
    <mergeCell ref="N286:N287"/>
    <mergeCell ref="O286:O287"/>
    <mergeCell ref="R286:R287"/>
    <mergeCell ref="D286:D287"/>
    <mergeCell ref="F286:F287"/>
    <mergeCell ref="G286:G287"/>
    <mergeCell ref="I286:I287"/>
    <mergeCell ref="H286:H287"/>
    <mergeCell ref="U288:U290"/>
    <mergeCell ref="J288:J290"/>
    <mergeCell ref="K288:K290"/>
    <mergeCell ref="L288:L290"/>
    <mergeCell ref="M288:M290"/>
    <mergeCell ref="N288:N290"/>
    <mergeCell ref="I295:I296"/>
    <mergeCell ref="D293:D294"/>
    <mergeCell ref="F293:F294"/>
    <mergeCell ref="G293:G294"/>
    <mergeCell ref="I293:I294"/>
    <mergeCell ref="H293:H294"/>
    <mergeCell ref="H295:H296"/>
    <mergeCell ref="R295:R296"/>
    <mergeCell ref="S295:S296"/>
    <mergeCell ref="U295:U296"/>
    <mergeCell ref="J295:J296"/>
    <mergeCell ref="K295:K296"/>
    <mergeCell ref="L295:L296"/>
    <mergeCell ref="M295:M296"/>
    <mergeCell ref="N295:N296"/>
    <mergeCell ref="X291:X292"/>
    <mergeCell ref="Y291:Y292"/>
    <mergeCell ref="O291:O292"/>
    <mergeCell ref="R291:R292"/>
    <mergeCell ref="D291:D292"/>
    <mergeCell ref="F291:F292"/>
    <mergeCell ref="G291:G292"/>
    <mergeCell ref="I291:I292"/>
    <mergeCell ref="H291:H292"/>
    <mergeCell ref="V291:V292"/>
    <mergeCell ref="V297:V298"/>
    <mergeCell ref="W297:W298"/>
    <mergeCell ref="Y297:Y298"/>
    <mergeCell ref="Y299:Y300"/>
    <mergeCell ref="V293:V294"/>
    <mergeCell ref="W293:W294"/>
    <mergeCell ref="X293:X294"/>
    <mergeCell ref="Y293:Y294"/>
    <mergeCell ref="O293:O294"/>
    <mergeCell ref="R293:R294"/>
    <mergeCell ref="S293:S294"/>
    <mergeCell ref="U293:U294"/>
    <mergeCell ref="J293:J294"/>
    <mergeCell ref="K293:K294"/>
    <mergeCell ref="L293:L294"/>
    <mergeCell ref="M293:M294"/>
    <mergeCell ref="N293:N294"/>
    <mergeCell ref="J299:J300"/>
    <mergeCell ref="K299:K300"/>
    <mergeCell ref="L299:L300"/>
    <mergeCell ref="M299:M300"/>
    <mergeCell ref="W295:W296"/>
    <mergeCell ref="X295:X296"/>
    <mergeCell ref="Y295:Y296"/>
    <mergeCell ref="O295:O296"/>
    <mergeCell ref="F295:F296"/>
    <mergeCell ref="G295:G296"/>
    <mergeCell ref="F297:F298"/>
    <mergeCell ref="G297:G298"/>
    <mergeCell ref="I297:I298"/>
    <mergeCell ref="H297:H298"/>
    <mergeCell ref="H299:H300"/>
    <mergeCell ref="Y301:Y302"/>
    <mergeCell ref="W303:W304"/>
    <mergeCell ref="X303:X304"/>
    <mergeCell ref="Y303:Y304"/>
    <mergeCell ref="W301:W302"/>
    <mergeCell ref="X301:X302"/>
    <mergeCell ref="H301:H302"/>
    <mergeCell ref="V299:V300"/>
    <mergeCell ref="W299:W300"/>
    <mergeCell ref="X299:X300"/>
    <mergeCell ref="N299:N300"/>
    <mergeCell ref="O299:O300"/>
    <mergeCell ref="R299:R300"/>
    <mergeCell ref="S299:S300"/>
    <mergeCell ref="U299:U300"/>
    <mergeCell ref="F301:F302"/>
    <mergeCell ref="G301:G302"/>
    <mergeCell ref="I301:I302"/>
    <mergeCell ref="R303:R304"/>
    <mergeCell ref="S303:S304"/>
    <mergeCell ref="U303:U304"/>
    <mergeCell ref="F299:F300"/>
    <mergeCell ref="G299:G300"/>
    <mergeCell ref="I299:I300"/>
    <mergeCell ref="Y305:Y306"/>
    <mergeCell ref="D303:D304"/>
    <mergeCell ref="F303:F304"/>
    <mergeCell ref="G303:G304"/>
    <mergeCell ref="I303:I304"/>
    <mergeCell ref="U301:U302"/>
    <mergeCell ref="V301:V302"/>
    <mergeCell ref="L301:L302"/>
    <mergeCell ref="M301:M302"/>
    <mergeCell ref="N301:N302"/>
    <mergeCell ref="O301:O302"/>
    <mergeCell ref="R301:R302"/>
    <mergeCell ref="S301:S302"/>
    <mergeCell ref="H303:H304"/>
    <mergeCell ref="V303:V304"/>
    <mergeCell ref="J301:J302"/>
    <mergeCell ref="K301:K302"/>
    <mergeCell ref="D301:D302"/>
    <mergeCell ref="J305:J306"/>
    <mergeCell ref="K305:K306"/>
    <mergeCell ref="L305:L306"/>
    <mergeCell ref="M305:M306"/>
    <mergeCell ref="D305:D306"/>
    <mergeCell ref="X307:X308"/>
    <mergeCell ref="G305:G306"/>
    <mergeCell ref="I305:I306"/>
    <mergeCell ref="J303:J304"/>
    <mergeCell ref="K303:K304"/>
    <mergeCell ref="L303:L304"/>
    <mergeCell ref="M303:M304"/>
    <mergeCell ref="N303:N304"/>
    <mergeCell ref="O303:O304"/>
    <mergeCell ref="H305:H306"/>
    <mergeCell ref="D309:D310"/>
    <mergeCell ref="F309:F310"/>
    <mergeCell ref="G309:G310"/>
    <mergeCell ref="I309:I310"/>
    <mergeCell ref="J309:J310"/>
    <mergeCell ref="U307:U308"/>
    <mergeCell ref="V307:V308"/>
    <mergeCell ref="L307:L308"/>
    <mergeCell ref="M307:M308"/>
    <mergeCell ref="N307:N308"/>
    <mergeCell ref="O307:O308"/>
    <mergeCell ref="R307:R308"/>
    <mergeCell ref="S307:S308"/>
    <mergeCell ref="H309:H310"/>
    <mergeCell ref="S309:S310"/>
    <mergeCell ref="U309:U310"/>
    <mergeCell ref="K309:K310"/>
    <mergeCell ref="L309:L310"/>
    <mergeCell ref="M309:M310"/>
    <mergeCell ref="D307:D308"/>
    <mergeCell ref="F307:F308"/>
    <mergeCell ref="H307:H308"/>
    <mergeCell ref="M317:M318"/>
    <mergeCell ref="L317:L318"/>
    <mergeCell ref="K317:K318"/>
    <mergeCell ref="J317:J318"/>
    <mergeCell ref="I317:I318"/>
    <mergeCell ref="N317:N318"/>
    <mergeCell ref="O317:O318"/>
    <mergeCell ref="U319:U320"/>
    <mergeCell ref="S319:S320"/>
    <mergeCell ref="R319:R320"/>
    <mergeCell ref="O319:O320"/>
    <mergeCell ref="N319:N320"/>
    <mergeCell ref="R309:R310"/>
    <mergeCell ref="M319:M320"/>
    <mergeCell ref="L319:L320"/>
    <mergeCell ref="K319:K320"/>
    <mergeCell ref="J319:J320"/>
    <mergeCell ref="I319:I320"/>
    <mergeCell ref="N325:N326"/>
    <mergeCell ref="Y307:Y308"/>
    <mergeCell ref="F305:F306"/>
    <mergeCell ref="G307:G308"/>
    <mergeCell ref="I307:I308"/>
    <mergeCell ref="J307:J308"/>
    <mergeCell ref="K307:K308"/>
    <mergeCell ref="V305:V306"/>
    <mergeCell ref="W305:W306"/>
    <mergeCell ref="X305:X306"/>
    <mergeCell ref="N305:N306"/>
    <mergeCell ref="O305:O306"/>
    <mergeCell ref="R305:R306"/>
    <mergeCell ref="S305:S306"/>
    <mergeCell ref="U305:U306"/>
    <mergeCell ref="D325:D326"/>
    <mergeCell ref="F325:F326"/>
    <mergeCell ref="G325:G326"/>
    <mergeCell ref="I325:I326"/>
    <mergeCell ref="X325:X326"/>
    <mergeCell ref="Y325:Y326"/>
    <mergeCell ref="N313:N314"/>
    <mergeCell ref="O313:O314"/>
    <mergeCell ref="R313:R314"/>
    <mergeCell ref="S313:S314"/>
    <mergeCell ref="S315:S316"/>
    <mergeCell ref="R315:R316"/>
    <mergeCell ref="O315:O316"/>
    <mergeCell ref="N315:N316"/>
    <mergeCell ref="M315:M316"/>
    <mergeCell ref="L315:L316"/>
    <mergeCell ref="K315:K316"/>
    <mergeCell ref="O329:O330"/>
    <mergeCell ref="R329:R330"/>
    <mergeCell ref="S329:S330"/>
    <mergeCell ref="U329:U330"/>
    <mergeCell ref="V327:V328"/>
    <mergeCell ref="W327:W328"/>
    <mergeCell ref="V325:V326"/>
    <mergeCell ref="W325:W326"/>
    <mergeCell ref="D327:D328"/>
    <mergeCell ref="F327:F328"/>
    <mergeCell ref="G327:G328"/>
    <mergeCell ref="J329:J330"/>
    <mergeCell ref="K329:K330"/>
    <mergeCell ref="L329:L330"/>
    <mergeCell ref="M329:M330"/>
    <mergeCell ref="N329:N330"/>
    <mergeCell ref="D329:D330"/>
    <mergeCell ref="F329:F330"/>
    <mergeCell ref="G329:G330"/>
    <mergeCell ref="I329:I330"/>
    <mergeCell ref="H329:H330"/>
    <mergeCell ref="H325:H326"/>
    <mergeCell ref="H327:H328"/>
    <mergeCell ref="I327:I328"/>
    <mergeCell ref="O325:O326"/>
    <mergeCell ref="R325:R326"/>
    <mergeCell ref="S325:S326"/>
    <mergeCell ref="U325:U326"/>
    <mergeCell ref="J325:J326"/>
    <mergeCell ref="K325:K326"/>
    <mergeCell ref="L325:L326"/>
    <mergeCell ref="M325:M326"/>
    <mergeCell ref="Y333:Y334"/>
    <mergeCell ref="V331:V332"/>
    <mergeCell ref="W331:W332"/>
    <mergeCell ref="Y331:Y332"/>
    <mergeCell ref="O333:O334"/>
    <mergeCell ref="R333:R334"/>
    <mergeCell ref="S333:S334"/>
    <mergeCell ref="U333:U334"/>
    <mergeCell ref="J333:J334"/>
    <mergeCell ref="K333:K334"/>
    <mergeCell ref="L333:L334"/>
    <mergeCell ref="M333:M334"/>
    <mergeCell ref="H331:H332"/>
    <mergeCell ref="H333:H334"/>
    <mergeCell ref="W333:W334"/>
    <mergeCell ref="X333:X334"/>
    <mergeCell ref="X327:X328"/>
    <mergeCell ref="Y327:Y328"/>
    <mergeCell ref="O327:O328"/>
    <mergeCell ref="R327:R328"/>
    <mergeCell ref="S327:S328"/>
    <mergeCell ref="U327:U328"/>
    <mergeCell ref="J327:J328"/>
    <mergeCell ref="K327:K328"/>
    <mergeCell ref="L327:L328"/>
    <mergeCell ref="M327:M328"/>
    <mergeCell ref="N327:N328"/>
    <mergeCell ref="I331:I332"/>
    <mergeCell ref="V329:V330"/>
    <mergeCell ref="W329:W330"/>
    <mergeCell ref="X329:X330"/>
    <mergeCell ref="Y329:Y330"/>
    <mergeCell ref="N335:N336"/>
    <mergeCell ref="O335:O336"/>
    <mergeCell ref="R335:R336"/>
    <mergeCell ref="S335:S336"/>
    <mergeCell ref="U335:U336"/>
    <mergeCell ref="F335:F336"/>
    <mergeCell ref="G335:G336"/>
    <mergeCell ref="I335:I336"/>
    <mergeCell ref="J335:J336"/>
    <mergeCell ref="K335:K336"/>
    <mergeCell ref="L335:L336"/>
    <mergeCell ref="D331:D332"/>
    <mergeCell ref="V333:V334"/>
    <mergeCell ref="N333:N334"/>
    <mergeCell ref="H335:H336"/>
    <mergeCell ref="H337:H338"/>
    <mergeCell ref="D333:D334"/>
    <mergeCell ref="F333:F334"/>
    <mergeCell ref="M335:M336"/>
    <mergeCell ref="G333:G334"/>
    <mergeCell ref="I333:I334"/>
    <mergeCell ref="O331:O332"/>
    <mergeCell ref="R331:R332"/>
    <mergeCell ref="S331:S332"/>
    <mergeCell ref="U331:U332"/>
    <mergeCell ref="J331:J332"/>
    <mergeCell ref="K331:K332"/>
    <mergeCell ref="L331:L332"/>
    <mergeCell ref="M331:M332"/>
    <mergeCell ref="N331:N332"/>
    <mergeCell ref="F331:F332"/>
    <mergeCell ref="G331:G332"/>
    <mergeCell ref="F339:F340"/>
    <mergeCell ref="G339:G340"/>
    <mergeCell ref="I339:I340"/>
    <mergeCell ref="S337:S338"/>
    <mergeCell ref="U337:U338"/>
    <mergeCell ref="J337:J338"/>
    <mergeCell ref="L337:L338"/>
    <mergeCell ref="M337:M338"/>
    <mergeCell ref="N337:N338"/>
    <mergeCell ref="O337:O338"/>
    <mergeCell ref="R337:R338"/>
    <mergeCell ref="H339:H340"/>
    <mergeCell ref="R339:R340"/>
    <mergeCell ref="S339:S340"/>
    <mergeCell ref="U339:U340"/>
    <mergeCell ref="J339:J340"/>
    <mergeCell ref="L339:L340"/>
    <mergeCell ref="M339:M340"/>
    <mergeCell ref="N339:N340"/>
    <mergeCell ref="O339:O340"/>
    <mergeCell ref="F337:F338"/>
    <mergeCell ref="G337:G338"/>
    <mergeCell ref="I337:I338"/>
    <mergeCell ref="H341:H342"/>
    <mergeCell ref="V341:V342"/>
    <mergeCell ref="W341:W342"/>
    <mergeCell ref="X341:X342"/>
    <mergeCell ref="N341:N342"/>
    <mergeCell ref="O341:O342"/>
    <mergeCell ref="R341:R342"/>
    <mergeCell ref="S341:S342"/>
    <mergeCell ref="U341:U342"/>
    <mergeCell ref="J341:J342"/>
    <mergeCell ref="K341:K342"/>
    <mergeCell ref="L341:L342"/>
    <mergeCell ref="V343:V344"/>
    <mergeCell ref="L343:L344"/>
    <mergeCell ref="M343:M344"/>
    <mergeCell ref="N343:N344"/>
    <mergeCell ref="O343:O344"/>
    <mergeCell ref="R343:R344"/>
    <mergeCell ref="S343:S344"/>
    <mergeCell ref="F343:F344"/>
    <mergeCell ref="G343:G344"/>
    <mergeCell ref="X337:X338"/>
    <mergeCell ref="Y337:Y338"/>
    <mergeCell ref="V339:V340"/>
    <mergeCell ref="W339:W340"/>
    <mergeCell ref="X339:X340"/>
    <mergeCell ref="Y339:Y340"/>
    <mergeCell ref="Y341:Y342"/>
    <mergeCell ref="R347:R356"/>
    <mergeCell ref="H357:H358"/>
    <mergeCell ref="S357:S358"/>
    <mergeCell ref="U357:U358"/>
    <mergeCell ref="L357:L358"/>
    <mergeCell ref="M357:M358"/>
    <mergeCell ref="M341:M342"/>
    <mergeCell ref="H343:H344"/>
    <mergeCell ref="W343:W344"/>
    <mergeCell ref="X343:X344"/>
    <mergeCell ref="Y343:Y344"/>
    <mergeCell ref="I341:I342"/>
    <mergeCell ref="V347:V356"/>
    <mergeCell ref="W347:W356"/>
    <mergeCell ref="X347:X348"/>
    <mergeCell ref="Y347:Y356"/>
    <mergeCell ref="Y357:Y358"/>
    <mergeCell ref="K357:K358"/>
    <mergeCell ref="I343:I344"/>
    <mergeCell ref="J343:J344"/>
    <mergeCell ref="K343:K344"/>
    <mergeCell ref="F341:F342"/>
    <mergeCell ref="G341:G342"/>
    <mergeCell ref="G345:G346"/>
    <mergeCell ref="I345:I346"/>
    <mergeCell ref="U343:U344"/>
    <mergeCell ref="W345:W346"/>
    <mergeCell ref="Y345:Y346"/>
    <mergeCell ref="G347:G356"/>
    <mergeCell ref="I347:I356"/>
    <mergeCell ref="J347:J356"/>
    <mergeCell ref="R345:R346"/>
    <mergeCell ref="S345:S346"/>
    <mergeCell ref="U345:U346"/>
    <mergeCell ref="J345:J346"/>
    <mergeCell ref="K345:K346"/>
    <mergeCell ref="L345:L346"/>
    <mergeCell ref="M345:M346"/>
    <mergeCell ref="N345:N346"/>
    <mergeCell ref="O345:O346"/>
    <mergeCell ref="X349:X350"/>
    <mergeCell ref="V345:V346"/>
    <mergeCell ref="S347:S356"/>
    <mergeCell ref="U347:U356"/>
    <mergeCell ref="K347:K356"/>
    <mergeCell ref="L347:L356"/>
    <mergeCell ref="M347:M356"/>
    <mergeCell ref="N347:N356"/>
    <mergeCell ref="O347:O356"/>
    <mergeCell ref="H359:H360"/>
    <mergeCell ref="W359:W360"/>
    <mergeCell ref="X359:X360"/>
    <mergeCell ref="Y359:Y360"/>
    <mergeCell ref="D357:D358"/>
    <mergeCell ref="F357:F358"/>
    <mergeCell ref="G357:G358"/>
    <mergeCell ref="I357:I358"/>
    <mergeCell ref="U359:U360"/>
    <mergeCell ref="V359:V360"/>
    <mergeCell ref="L359:L360"/>
    <mergeCell ref="M359:M360"/>
    <mergeCell ref="N359:N360"/>
    <mergeCell ref="O359:O360"/>
    <mergeCell ref="R359:R360"/>
    <mergeCell ref="S359:S360"/>
    <mergeCell ref="D359:D360"/>
    <mergeCell ref="V357:V358"/>
    <mergeCell ref="W357:W358"/>
    <mergeCell ref="X357:X358"/>
    <mergeCell ref="N357:N358"/>
    <mergeCell ref="O357:O358"/>
    <mergeCell ref="R357:R358"/>
    <mergeCell ref="F359:F360"/>
    <mergeCell ref="G359:G360"/>
    <mergeCell ref="J357:J358"/>
    <mergeCell ref="K361:K362"/>
    <mergeCell ref="M361:M362"/>
    <mergeCell ref="N361:N362"/>
    <mergeCell ref="O361:O362"/>
    <mergeCell ref="R361:R362"/>
    <mergeCell ref="S361:S362"/>
    <mergeCell ref="I361:I362"/>
    <mergeCell ref="J361:J362"/>
    <mergeCell ref="W375:W376"/>
    <mergeCell ref="X375:X376"/>
    <mergeCell ref="I359:I360"/>
    <mergeCell ref="J359:J360"/>
    <mergeCell ref="K359:K360"/>
    <mergeCell ref="O365:O366"/>
    <mergeCell ref="N365:N366"/>
    <mergeCell ref="M365:M366"/>
    <mergeCell ref="I367:I368"/>
    <mergeCell ref="K367:K368"/>
    <mergeCell ref="J367:J368"/>
    <mergeCell ref="L367:L368"/>
    <mergeCell ref="M367:M368"/>
    <mergeCell ref="N367:N368"/>
    <mergeCell ref="O367:O368"/>
    <mergeCell ref="S367:S368"/>
    <mergeCell ref="R367:R368"/>
    <mergeCell ref="S369:S370"/>
    <mergeCell ref="R369:R370"/>
    <mergeCell ref="U369:U370"/>
    <mergeCell ref="V375:V376"/>
    <mergeCell ref="V371:V372"/>
    <mergeCell ref="W371:W372"/>
    <mergeCell ref="V373:V374"/>
    <mergeCell ref="Y375:Y376"/>
    <mergeCell ref="O375:O376"/>
    <mergeCell ref="R375:R376"/>
    <mergeCell ref="S375:S376"/>
    <mergeCell ref="U375:U376"/>
    <mergeCell ref="J375:J376"/>
    <mergeCell ref="K375:K376"/>
    <mergeCell ref="L375:L376"/>
    <mergeCell ref="M375:M376"/>
    <mergeCell ref="N375:N376"/>
    <mergeCell ref="H361:H362"/>
    <mergeCell ref="H375:H376"/>
    <mergeCell ref="U363:U364"/>
    <mergeCell ref="U365:U366"/>
    <mergeCell ref="U367:U368"/>
    <mergeCell ref="S363:S364"/>
    <mergeCell ref="R363:R364"/>
    <mergeCell ref="N363:N364"/>
    <mergeCell ref="M363:M364"/>
    <mergeCell ref="L363:L364"/>
    <mergeCell ref="K363:K364"/>
    <mergeCell ref="J363:J364"/>
    <mergeCell ref="I363:I364"/>
    <mergeCell ref="R365:R366"/>
    <mergeCell ref="S365:S366"/>
    <mergeCell ref="K365:K366"/>
    <mergeCell ref="J365:J366"/>
    <mergeCell ref="I365:I366"/>
    <mergeCell ref="L365:L366"/>
    <mergeCell ref="I375:I376"/>
    <mergeCell ref="U361:U362"/>
    <mergeCell ref="V361:V362"/>
    <mergeCell ref="F379:F380"/>
    <mergeCell ref="G379:G380"/>
    <mergeCell ref="I379:I380"/>
    <mergeCell ref="R377:R378"/>
    <mergeCell ref="S377:S378"/>
    <mergeCell ref="U377:U378"/>
    <mergeCell ref="J377:J378"/>
    <mergeCell ref="K377:K378"/>
    <mergeCell ref="L377:L378"/>
    <mergeCell ref="M377:M378"/>
    <mergeCell ref="N377:N378"/>
    <mergeCell ref="O377:O378"/>
    <mergeCell ref="D377:D378"/>
    <mergeCell ref="F377:F378"/>
    <mergeCell ref="G377:G378"/>
    <mergeCell ref="I377:I378"/>
    <mergeCell ref="H377:H378"/>
    <mergeCell ref="H379:H380"/>
    <mergeCell ref="V379:V380"/>
    <mergeCell ref="W379:W380"/>
    <mergeCell ref="Y379:Y380"/>
    <mergeCell ref="N379:N380"/>
    <mergeCell ref="O379:O380"/>
    <mergeCell ref="R379:R380"/>
    <mergeCell ref="S379:S380"/>
    <mergeCell ref="U379:U380"/>
    <mergeCell ref="J379:J380"/>
    <mergeCell ref="K379:K380"/>
    <mergeCell ref="L379:L380"/>
    <mergeCell ref="M379:M380"/>
    <mergeCell ref="V377:V378"/>
    <mergeCell ref="W377:W378"/>
    <mergeCell ref="X377:X378"/>
    <mergeCell ref="Y377:Y378"/>
    <mergeCell ref="D383:D384"/>
    <mergeCell ref="F383:F384"/>
    <mergeCell ref="G383:G384"/>
    <mergeCell ref="I383:I384"/>
    <mergeCell ref="V381:V382"/>
    <mergeCell ref="W381:W382"/>
    <mergeCell ref="X381:X382"/>
    <mergeCell ref="Y381:Y382"/>
    <mergeCell ref="O381:O382"/>
    <mergeCell ref="R381:R382"/>
    <mergeCell ref="S381:S382"/>
    <mergeCell ref="U381:U382"/>
    <mergeCell ref="J381:J382"/>
    <mergeCell ref="K381:K382"/>
    <mergeCell ref="L381:L382"/>
    <mergeCell ref="M381:M382"/>
    <mergeCell ref="N381:N382"/>
    <mergeCell ref="D381:D382"/>
    <mergeCell ref="F381:F382"/>
    <mergeCell ref="G381:G382"/>
    <mergeCell ref="I381:I382"/>
    <mergeCell ref="H381:H382"/>
    <mergeCell ref="H383:H384"/>
    <mergeCell ref="V383:V384"/>
    <mergeCell ref="D387:D388"/>
    <mergeCell ref="F387:F388"/>
    <mergeCell ref="G387:G388"/>
    <mergeCell ref="I387:I388"/>
    <mergeCell ref="O385:O386"/>
    <mergeCell ref="R385:R386"/>
    <mergeCell ref="S385:S386"/>
    <mergeCell ref="U385:U386"/>
    <mergeCell ref="J385:J386"/>
    <mergeCell ref="K385:K386"/>
    <mergeCell ref="L385:L386"/>
    <mergeCell ref="M385:M386"/>
    <mergeCell ref="N385:N386"/>
    <mergeCell ref="D385:D386"/>
    <mergeCell ref="F385:F386"/>
    <mergeCell ref="V385:V386"/>
    <mergeCell ref="G385:G386"/>
    <mergeCell ref="I385:I386"/>
    <mergeCell ref="H385:H386"/>
    <mergeCell ref="H387:H388"/>
    <mergeCell ref="L387:L388"/>
    <mergeCell ref="M387:M388"/>
    <mergeCell ref="X391:X392"/>
    <mergeCell ref="Y391:Y392"/>
    <mergeCell ref="W389:W390"/>
    <mergeCell ref="W385:W386"/>
    <mergeCell ref="W383:W384"/>
    <mergeCell ref="X383:X384"/>
    <mergeCell ref="Y383:Y384"/>
    <mergeCell ref="O383:O384"/>
    <mergeCell ref="R383:R384"/>
    <mergeCell ref="S383:S384"/>
    <mergeCell ref="U383:U384"/>
    <mergeCell ref="J383:J384"/>
    <mergeCell ref="K383:K384"/>
    <mergeCell ref="L383:L384"/>
    <mergeCell ref="M383:M384"/>
    <mergeCell ref="N383:N384"/>
    <mergeCell ref="Y385:Y386"/>
    <mergeCell ref="J389:J390"/>
    <mergeCell ref="K389:K390"/>
    <mergeCell ref="Y387:Y388"/>
    <mergeCell ref="V387:V388"/>
    <mergeCell ref="W387:W388"/>
    <mergeCell ref="X387:X388"/>
    <mergeCell ref="N387:N388"/>
    <mergeCell ref="O387:O388"/>
    <mergeCell ref="R387:R388"/>
    <mergeCell ref="S387:S388"/>
    <mergeCell ref="U387:U388"/>
    <mergeCell ref="J387:J388"/>
    <mergeCell ref="K387:K388"/>
    <mergeCell ref="Y395:Y396"/>
    <mergeCell ref="D391:D392"/>
    <mergeCell ref="F391:F392"/>
    <mergeCell ref="G391:G392"/>
    <mergeCell ref="I391:I392"/>
    <mergeCell ref="J391:J392"/>
    <mergeCell ref="U389:U390"/>
    <mergeCell ref="V389:V390"/>
    <mergeCell ref="L389:L390"/>
    <mergeCell ref="M389:M390"/>
    <mergeCell ref="N389:N390"/>
    <mergeCell ref="O389:O390"/>
    <mergeCell ref="R389:R390"/>
    <mergeCell ref="S389:S390"/>
    <mergeCell ref="H391:H392"/>
    <mergeCell ref="V391:V392"/>
    <mergeCell ref="D389:D390"/>
    <mergeCell ref="F389:F390"/>
    <mergeCell ref="G389:G390"/>
    <mergeCell ref="I389:I390"/>
    <mergeCell ref="K395:K396"/>
    <mergeCell ref="L395:L396"/>
    <mergeCell ref="M395:M396"/>
    <mergeCell ref="N395:N396"/>
    <mergeCell ref="R395:R396"/>
    <mergeCell ref="S395:S396"/>
    <mergeCell ref="U395:U396"/>
    <mergeCell ref="J395:J396"/>
    <mergeCell ref="S391:S392"/>
    <mergeCell ref="U391:U392"/>
    <mergeCell ref="Y389:Y390"/>
    <mergeCell ref="W391:W392"/>
    <mergeCell ref="H397:H398"/>
    <mergeCell ref="K391:K392"/>
    <mergeCell ref="L391:L392"/>
    <mergeCell ref="M391:M392"/>
    <mergeCell ref="N391:N392"/>
    <mergeCell ref="O391:O392"/>
    <mergeCell ref="R391:R392"/>
    <mergeCell ref="H395:H396"/>
    <mergeCell ref="N393:N394"/>
    <mergeCell ref="O393:O394"/>
    <mergeCell ref="Y397:Y398"/>
    <mergeCell ref="D395:D396"/>
    <mergeCell ref="F395:F396"/>
    <mergeCell ref="G395:G396"/>
    <mergeCell ref="I395:I396"/>
    <mergeCell ref="V397:V398"/>
    <mergeCell ref="W397:W398"/>
    <mergeCell ref="X397:X398"/>
    <mergeCell ref="N397:N398"/>
    <mergeCell ref="O397:O398"/>
    <mergeCell ref="R397:R398"/>
    <mergeCell ref="S397:S398"/>
    <mergeCell ref="U397:U398"/>
    <mergeCell ref="J397:J398"/>
    <mergeCell ref="K397:K398"/>
    <mergeCell ref="L397:L398"/>
    <mergeCell ref="M397:M398"/>
    <mergeCell ref="D397:D398"/>
    <mergeCell ref="F397:F398"/>
    <mergeCell ref="G397:G398"/>
    <mergeCell ref="I397:I398"/>
    <mergeCell ref="O395:O396"/>
    <mergeCell ref="X399:X400"/>
    <mergeCell ref="J399:J400"/>
    <mergeCell ref="K399:K400"/>
    <mergeCell ref="Y399:Y400"/>
    <mergeCell ref="D401:D402"/>
    <mergeCell ref="F401:F402"/>
    <mergeCell ref="G401:G402"/>
    <mergeCell ref="I401:I402"/>
    <mergeCell ref="U399:U400"/>
    <mergeCell ref="V399:V400"/>
    <mergeCell ref="L399:L400"/>
    <mergeCell ref="M399:M400"/>
    <mergeCell ref="N399:N400"/>
    <mergeCell ref="O399:O400"/>
    <mergeCell ref="R399:R400"/>
    <mergeCell ref="S399:S400"/>
    <mergeCell ref="H401:H402"/>
    <mergeCell ref="V401:V402"/>
    <mergeCell ref="W401:W402"/>
    <mergeCell ref="X401:X402"/>
    <mergeCell ref="Y401:Y402"/>
    <mergeCell ref="D399:D400"/>
    <mergeCell ref="F399:F400"/>
    <mergeCell ref="G399:G400"/>
    <mergeCell ref="I399:I400"/>
    <mergeCell ref="F403:F404"/>
    <mergeCell ref="G403:G404"/>
    <mergeCell ref="I403:I404"/>
    <mergeCell ref="R401:R402"/>
    <mergeCell ref="S401:S402"/>
    <mergeCell ref="U401:U402"/>
    <mergeCell ref="J401:J402"/>
    <mergeCell ref="K401:K402"/>
    <mergeCell ref="L401:L402"/>
    <mergeCell ref="M401:M402"/>
    <mergeCell ref="N401:N402"/>
    <mergeCell ref="O401:O402"/>
    <mergeCell ref="H403:H404"/>
    <mergeCell ref="D405:D406"/>
    <mergeCell ref="F405:F406"/>
    <mergeCell ref="G405:G406"/>
    <mergeCell ref="I405:I406"/>
    <mergeCell ref="H405:H406"/>
    <mergeCell ref="H407:H408"/>
    <mergeCell ref="V403:V404"/>
    <mergeCell ref="W403:W404"/>
    <mergeCell ref="Y403:Y404"/>
    <mergeCell ref="N403:N404"/>
    <mergeCell ref="O403:O404"/>
    <mergeCell ref="R403:R404"/>
    <mergeCell ref="S403:S404"/>
    <mergeCell ref="U403:U404"/>
    <mergeCell ref="J403:J404"/>
    <mergeCell ref="K403:K404"/>
    <mergeCell ref="L403:L404"/>
    <mergeCell ref="M403:M404"/>
    <mergeCell ref="D407:D408"/>
    <mergeCell ref="F407:F408"/>
    <mergeCell ref="G407:G408"/>
    <mergeCell ref="I407:I408"/>
    <mergeCell ref="V405:V406"/>
    <mergeCell ref="W405:W406"/>
    <mergeCell ref="X405:X406"/>
    <mergeCell ref="V407:V408"/>
    <mergeCell ref="W407:W408"/>
    <mergeCell ref="X407:X408"/>
    <mergeCell ref="Y407:Y408"/>
    <mergeCell ref="O407:O408"/>
    <mergeCell ref="R407:R408"/>
    <mergeCell ref="S407:S408"/>
    <mergeCell ref="U407:U408"/>
    <mergeCell ref="J407:J408"/>
    <mergeCell ref="K407:K408"/>
    <mergeCell ref="L407:L408"/>
    <mergeCell ref="M407:M408"/>
    <mergeCell ref="N407:N408"/>
    <mergeCell ref="J405:J406"/>
    <mergeCell ref="K405:K406"/>
    <mergeCell ref="L405:L406"/>
    <mergeCell ref="M405:M406"/>
    <mergeCell ref="N405:N406"/>
    <mergeCell ref="Y405:Y406"/>
    <mergeCell ref="O405:O406"/>
    <mergeCell ref="R405:R406"/>
    <mergeCell ref="S405:S406"/>
    <mergeCell ref="U405:U406"/>
    <mergeCell ref="D411:D412"/>
    <mergeCell ref="F411:F412"/>
    <mergeCell ref="G411:G412"/>
    <mergeCell ref="I411:I412"/>
    <mergeCell ref="V409:V410"/>
    <mergeCell ref="W409:W410"/>
    <mergeCell ref="X409:X410"/>
    <mergeCell ref="Y409:Y410"/>
    <mergeCell ref="O409:O410"/>
    <mergeCell ref="R409:R410"/>
    <mergeCell ref="S409:S410"/>
    <mergeCell ref="U409:U410"/>
    <mergeCell ref="J409:J410"/>
    <mergeCell ref="K409:K410"/>
    <mergeCell ref="L409:L410"/>
    <mergeCell ref="M409:M410"/>
    <mergeCell ref="N409:N410"/>
    <mergeCell ref="D409:D410"/>
    <mergeCell ref="F409:F410"/>
    <mergeCell ref="G409:G410"/>
    <mergeCell ref="I409:I410"/>
    <mergeCell ref="H409:H410"/>
    <mergeCell ref="H411:H412"/>
    <mergeCell ref="V411:V412"/>
    <mergeCell ref="W411:W412"/>
    <mergeCell ref="X411:X412"/>
    <mergeCell ref="Y411:Y412"/>
    <mergeCell ref="O411:O412"/>
    <mergeCell ref="R411:R412"/>
    <mergeCell ref="S411:S412"/>
    <mergeCell ref="U411:U412"/>
    <mergeCell ref="J411:J412"/>
    <mergeCell ref="K411:K412"/>
    <mergeCell ref="L411:L412"/>
    <mergeCell ref="M411:M412"/>
    <mergeCell ref="N411:N412"/>
    <mergeCell ref="V413:V414"/>
    <mergeCell ref="W413:W414"/>
    <mergeCell ref="Y413:Y414"/>
    <mergeCell ref="F415:F416"/>
    <mergeCell ref="G415:G416"/>
    <mergeCell ref="I415:I416"/>
    <mergeCell ref="O413:O414"/>
    <mergeCell ref="R413:R414"/>
    <mergeCell ref="S413:S414"/>
    <mergeCell ref="U413:U414"/>
    <mergeCell ref="J413:J414"/>
    <mergeCell ref="K413:K414"/>
    <mergeCell ref="L413:L414"/>
    <mergeCell ref="M413:M414"/>
    <mergeCell ref="N413:N414"/>
    <mergeCell ref="D413:D414"/>
    <mergeCell ref="F413:F414"/>
    <mergeCell ref="G413:G414"/>
    <mergeCell ref="I413:I414"/>
    <mergeCell ref="H413:H414"/>
    <mergeCell ref="H415:H416"/>
    <mergeCell ref="Y415:Y416"/>
    <mergeCell ref="N415:N416"/>
    <mergeCell ref="O415:O416"/>
    <mergeCell ref="R415:R416"/>
    <mergeCell ref="S415:S416"/>
    <mergeCell ref="U415:U416"/>
    <mergeCell ref="J415:J416"/>
    <mergeCell ref="K415:K416"/>
    <mergeCell ref="L415:L416"/>
    <mergeCell ref="M415:M416"/>
    <mergeCell ref="V417:V418"/>
    <mergeCell ref="W417:W418"/>
    <mergeCell ref="Y417:Y418"/>
    <mergeCell ref="O417:O418"/>
    <mergeCell ref="R417:R418"/>
    <mergeCell ref="S417:S418"/>
    <mergeCell ref="U417:U418"/>
    <mergeCell ref="J417:J418"/>
    <mergeCell ref="K417:K418"/>
    <mergeCell ref="L417:L418"/>
    <mergeCell ref="M417:M418"/>
    <mergeCell ref="N417:N418"/>
    <mergeCell ref="F417:F418"/>
    <mergeCell ref="G417:G418"/>
    <mergeCell ref="I417:I418"/>
    <mergeCell ref="H417:H418"/>
    <mergeCell ref="Y419:Y420"/>
    <mergeCell ref="D421:D422"/>
    <mergeCell ref="F421:F422"/>
    <mergeCell ref="G421:G422"/>
    <mergeCell ref="I421:I422"/>
    <mergeCell ref="J421:J422"/>
    <mergeCell ref="K421:K422"/>
    <mergeCell ref="V419:V420"/>
    <mergeCell ref="W419:W420"/>
    <mergeCell ref="X419:X420"/>
    <mergeCell ref="N419:N420"/>
    <mergeCell ref="O419:O420"/>
    <mergeCell ref="R419:R420"/>
    <mergeCell ref="S419:S420"/>
    <mergeCell ref="U419:U420"/>
    <mergeCell ref="J419:J420"/>
    <mergeCell ref="K419:K420"/>
    <mergeCell ref="L419:L420"/>
    <mergeCell ref="M419:M420"/>
    <mergeCell ref="H421:H422"/>
    <mergeCell ref="X421:X422"/>
    <mergeCell ref="Y421:Y422"/>
    <mergeCell ref="D419:D420"/>
    <mergeCell ref="F419:F420"/>
    <mergeCell ref="G419:G420"/>
    <mergeCell ref="I419:I420"/>
    <mergeCell ref="H419:H420"/>
    <mergeCell ref="F423:F424"/>
    <mergeCell ref="G423:G424"/>
    <mergeCell ref="I423:I424"/>
    <mergeCell ref="U421:U422"/>
    <mergeCell ref="V421:V422"/>
    <mergeCell ref="L421:L422"/>
    <mergeCell ref="M421:M422"/>
    <mergeCell ref="N421:N422"/>
    <mergeCell ref="O421:O422"/>
    <mergeCell ref="R421:R422"/>
    <mergeCell ref="S421:S422"/>
    <mergeCell ref="H423:H424"/>
    <mergeCell ref="V423:V424"/>
    <mergeCell ref="W423:W424"/>
    <mergeCell ref="X423:X424"/>
    <mergeCell ref="Y423:Y424"/>
    <mergeCell ref="R423:R424"/>
    <mergeCell ref="S423:S424"/>
    <mergeCell ref="U423:U424"/>
    <mergeCell ref="J423:J424"/>
    <mergeCell ref="K423:K424"/>
    <mergeCell ref="L423:L424"/>
    <mergeCell ref="M423:M424"/>
    <mergeCell ref="N423:N424"/>
    <mergeCell ref="O423:O424"/>
    <mergeCell ref="H425:H426"/>
    <mergeCell ref="W421:W422"/>
    <mergeCell ref="V425:V426"/>
    <mergeCell ref="W425:W426"/>
    <mergeCell ref="Y425:Y426"/>
    <mergeCell ref="N425:N426"/>
    <mergeCell ref="O425:O426"/>
    <mergeCell ref="R425:R426"/>
    <mergeCell ref="S425:S426"/>
    <mergeCell ref="U425:U426"/>
    <mergeCell ref="D427:D428"/>
    <mergeCell ref="F427:F428"/>
    <mergeCell ref="G427:G428"/>
    <mergeCell ref="I427:I428"/>
    <mergeCell ref="H427:H428"/>
    <mergeCell ref="J425:J426"/>
    <mergeCell ref="K425:K426"/>
    <mergeCell ref="L425:L426"/>
    <mergeCell ref="M425:M426"/>
    <mergeCell ref="L427:L428"/>
    <mergeCell ref="M427:M428"/>
    <mergeCell ref="N427:N428"/>
    <mergeCell ref="V427:V428"/>
    <mergeCell ref="W427:W428"/>
    <mergeCell ref="X427:X428"/>
    <mergeCell ref="D425:D426"/>
    <mergeCell ref="F425:F426"/>
    <mergeCell ref="G425:G426"/>
    <mergeCell ref="I425:I426"/>
    <mergeCell ref="Y427:Y428"/>
    <mergeCell ref="O427:O428"/>
    <mergeCell ref="R427:R428"/>
    <mergeCell ref="G431:G432"/>
    <mergeCell ref="I431:I432"/>
    <mergeCell ref="H431:H432"/>
    <mergeCell ref="H433:H434"/>
    <mergeCell ref="H429:H430"/>
    <mergeCell ref="O431:O432"/>
    <mergeCell ref="R431:R432"/>
    <mergeCell ref="S431:S432"/>
    <mergeCell ref="U431:U432"/>
    <mergeCell ref="J431:J432"/>
    <mergeCell ref="D429:D430"/>
    <mergeCell ref="F429:F430"/>
    <mergeCell ref="G429:G430"/>
    <mergeCell ref="I429:I430"/>
    <mergeCell ref="D433:D434"/>
    <mergeCell ref="F433:F434"/>
    <mergeCell ref="G433:G434"/>
    <mergeCell ref="I433:I434"/>
    <mergeCell ref="Y431:Y432"/>
    <mergeCell ref="X435:X436"/>
    <mergeCell ref="Y435:Y436"/>
    <mergeCell ref="R435:R436"/>
    <mergeCell ref="S435:S436"/>
    <mergeCell ref="U435:U436"/>
    <mergeCell ref="J435:J436"/>
    <mergeCell ref="K435:K436"/>
    <mergeCell ref="L435:L436"/>
    <mergeCell ref="M435:M436"/>
    <mergeCell ref="N435:N436"/>
    <mergeCell ref="O435:O436"/>
    <mergeCell ref="S427:S428"/>
    <mergeCell ref="U427:U428"/>
    <mergeCell ref="J427:J428"/>
    <mergeCell ref="K427:K428"/>
    <mergeCell ref="N431:N432"/>
    <mergeCell ref="Y429:Y430"/>
    <mergeCell ref="O429:O430"/>
    <mergeCell ref="R429:R430"/>
    <mergeCell ref="S429:S430"/>
    <mergeCell ref="U429:U430"/>
    <mergeCell ref="J429:J430"/>
    <mergeCell ref="K429:K430"/>
    <mergeCell ref="L429:L430"/>
    <mergeCell ref="M429:M430"/>
    <mergeCell ref="N429:N430"/>
    <mergeCell ref="V429:V430"/>
    <mergeCell ref="W429:W430"/>
    <mergeCell ref="X429:X430"/>
    <mergeCell ref="K431:K432"/>
    <mergeCell ref="L431:L432"/>
    <mergeCell ref="M431:M432"/>
    <mergeCell ref="V433:V434"/>
    <mergeCell ref="W433:W434"/>
    <mergeCell ref="X433:X434"/>
    <mergeCell ref="Y433:Y434"/>
    <mergeCell ref="O433:O434"/>
    <mergeCell ref="R433:R434"/>
    <mergeCell ref="S433:S434"/>
    <mergeCell ref="U433:U434"/>
    <mergeCell ref="J433:J434"/>
    <mergeCell ref="K433:K434"/>
    <mergeCell ref="L433:L434"/>
    <mergeCell ref="M433:M434"/>
    <mergeCell ref="N433:N434"/>
    <mergeCell ref="V431:V432"/>
    <mergeCell ref="W431:W432"/>
    <mergeCell ref="X431:X432"/>
    <mergeCell ref="G435:G436"/>
    <mergeCell ref="I435:I436"/>
    <mergeCell ref="H435:H436"/>
    <mergeCell ref="D439:D440"/>
    <mergeCell ref="F439:F440"/>
    <mergeCell ref="G439:G440"/>
    <mergeCell ref="I439:I440"/>
    <mergeCell ref="J439:J440"/>
    <mergeCell ref="K439:K440"/>
    <mergeCell ref="V437:V438"/>
    <mergeCell ref="W437:W438"/>
    <mergeCell ref="S439:S440"/>
    <mergeCell ref="V435:V436"/>
    <mergeCell ref="W435:W436"/>
    <mergeCell ref="X437:X438"/>
    <mergeCell ref="N437:N438"/>
    <mergeCell ref="O437:O438"/>
    <mergeCell ref="R437:R438"/>
    <mergeCell ref="S437:S438"/>
    <mergeCell ref="U437:U438"/>
    <mergeCell ref="J437:J438"/>
    <mergeCell ref="K437:K438"/>
    <mergeCell ref="L437:L438"/>
    <mergeCell ref="M437:M438"/>
    <mergeCell ref="H439:H440"/>
    <mergeCell ref="W439:W440"/>
    <mergeCell ref="X439:X440"/>
    <mergeCell ref="D437:D438"/>
    <mergeCell ref="F437:F438"/>
    <mergeCell ref="G437:G438"/>
    <mergeCell ref="I437:I438"/>
    <mergeCell ref="H437:H438"/>
    <mergeCell ref="U439:U440"/>
    <mergeCell ref="V439:V440"/>
    <mergeCell ref="L439:L440"/>
    <mergeCell ref="M439:M440"/>
    <mergeCell ref="N439:N440"/>
    <mergeCell ref="O439:O440"/>
    <mergeCell ref="R439:R440"/>
    <mergeCell ref="V441:V444"/>
    <mergeCell ref="Y437:Y438"/>
    <mergeCell ref="Y439:Y440"/>
    <mergeCell ref="W441:W444"/>
    <mergeCell ref="Y441:Y444"/>
    <mergeCell ref="D445:D446"/>
    <mergeCell ref="F445:F446"/>
    <mergeCell ref="G445:G446"/>
    <mergeCell ref="I445:I446"/>
    <mergeCell ref="R441:R444"/>
    <mergeCell ref="S441:S444"/>
    <mergeCell ref="U441:U444"/>
    <mergeCell ref="J441:J444"/>
    <mergeCell ref="K441:K444"/>
    <mergeCell ref="L441:L444"/>
    <mergeCell ref="M441:M444"/>
    <mergeCell ref="N441:N444"/>
    <mergeCell ref="O441:O444"/>
    <mergeCell ref="H445:H446"/>
    <mergeCell ref="D441:D444"/>
    <mergeCell ref="V445:V446"/>
    <mergeCell ref="G441:G444"/>
    <mergeCell ref="I441:I444"/>
    <mergeCell ref="Y445:Y446"/>
    <mergeCell ref="O445:O446"/>
    <mergeCell ref="R445:R446"/>
    <mergeCell ref="S445:S446"/>
    <mergeCell ref="U445:U446"/>
    <mergeCell ref="J445:J446"/>
    <mergeCell ref="K445:K446"/>
    <mergeCell ref="L445:L446"/>
    <mergeCell ref="M445:M446"/>
    <mergeCell ref="N445:N446"/>
    <mergeCell ref="R447:R448"/>
    <mergeCell ref="S447:S448"/>
    <mergeCell ref="U447:U448"/>
    <mergeCell ref="J447:J448"/>
    <mergeCell ref="K447:K448"/>
    <mergeCell ref="L447:L448"/>
    <mergeCell ref="M447:M448"/>
    <mergeCell ref="N447:N448"/>
    <mergeCell ref="V447:V448"/>
    <mergeCell ref="W447:W448"/>
    <mergeCell ref="X447:X448"/>
    <mergeCell ref="Y447:Y448"/>
    <mergeCell ref="O447:O448"/>
    <mergeCell ref="F451:F452"/>
    <mergeCell ref="G451:G452"/>
    <mergeCell ref="I451:I452"/>
    <mergeCell ref="D449:D450"/>
    <mergeCell ref="F449:F450"/>
    <mergeCell ref="G449:G450"/>
    <mergeCell ref="I449:I450"/>
    <mergeCell ref="H449:H450"/>
    <mergeCell ref="H451:H452"/>
    <mergeCell ref="D447:D448"/>
    <mergeCell ref="F447:F448"/>
    <mergeCell ref="G447:G448"/>
    <mergeCell ref="I447:I448"/>
    <mergeCell ref="H447:H448"/>
    <mergeCell ref="V451:V452"/>
    <mergeCell ref="W451:W452"/>
    <mergeCell ref="X445:X446"/>
    <mergeCell ref="X451:X452"/>
    <mergeCell ref="Y451:Y452"/>
    <mergeCell ref="O451:O452"/>
    <mergeCell ref="R451:R452"/>
    <mergeCell ref="S451:S452"/>
    <mergeCell ref="U451:U452"/>
    <mergeCell ref="J451:J452"/>
    <mergeCell ref="K451:K452"/>
    <mergeCell ref="L451:L452"/>
    <mergeCell ref="M451:M452"/>
    <mergeCell ref="N451:N452"/>
    <mergeCell ref="V449:V450"/>
    <mergeCell ref="W449:W450"/>
    <mergeCell ref="X449:X450"/>
    <mergeCell ref="Y449:Y450"/>
    <mergeCell ref="O449:O450"/>
    <mergeCell ref="R449:R450"/>
    <mergeCell ref="S449:S450"/>
    <mergeCell ref="U449:U450"/>
    <mergeCell ref="J449:J450"/>
    <mergeCell ref="K449:K450"/>
    <mergeCell ref="L449:L450"/>
    <mergeCell ref="M449:M450"/>
    <mergeCell ref="N449:N450"/>
    <mergeCell ref="F455:F456"/>
    <mergeCell ref="G455:G456"/>
    <mergeCell ref="I455:I456"/>
    <mergeCell ref="V453:V454"/>
    <mergeCell ref="W453:W454"/>
    <mergeCell ref="X453:X454"/>
    <mergeCell ref="Y453:Y454"/>
    <mergeCell ref="O453:O454"/>
    <mergeCell ref="R453:R454"/>
    <mergeCell ref="S453:S454"/>
    <mergeCell ref="U453:U454"/>
    <mergeCell ref="J453:J454"/>
    <mergeCell ref="K453:K454"/>
    <mergeCell ref="L453:L454"/>
    <mergeCell ref="M453:M454"/>
    <mergeCell ref="N453:N454"/>
    <mergeCell ref="D453:D454"/>
    <mergeCell ref="F453:F454"/>
    <mergeCell ref="G453:G454"/>
    <mergeCell ref="I453:I454"/>
    <mergeCell ref="H453:H454"/>
    <mergeCell ref="H455:H456"/>
    <mergeCell ref="V455:V456"/>
    <mergeCell ref="W455:W456"/>
    <mergeCell ref="X455:X456"/>
    <mergeCell ref="Y455:Y456"/>
    <mergeCell ref="O455:O456"/>
    <mergeCell ref="R455:R456"/>
    <mergeCell ref="S455:S456"/>
    <mergeCell ref="U455:U456"/>
    <mergeCell ref="J455:J456"/>
    <mergeCell ref="K455:K456"/>
    <mergeCell ref="L455:L456"/>
    <mergeCell ref="M455:M456"/>
    <mergeCell ref="N455:N456"/>
    <mergeCell ref="D459:D460"/>
    <mergeCell ref="F459:F460"/>
    <mergeCell ref="G459:G460"/>
    <mergeCell ref="I459:I460"/>
    <mergeCell ref="V457:V458"/>
    <mergeCell ref="W457:W458"/>
    <mergeCell ref="X457:X458"/>
    <mergeCell ref="Y457:Y458"/>
    <mergeCell ref="O457:O458"/>
    <mergeCell ref="R457:R458"/>
    <mergeCell ref="S457:S458"/>
    <mergeCell ref="U457:U458"/>
    <mergeCell ref="J457:J458"/>
    <mergeCell ref="K457:K458"/>
    <mergeCell ref="L457:L458"/>
    <mergeCell ref="M457:M458"/>
    <mergeCell ref="N457:N458"/>
    <mergeCell ref="D457:D458"/>
    <mergeCell ref="F457:F458"/>
    <mergeCell ref="G457:G458"/>
    <mergeCell ref="I457:I458"/>
    <mergeCell ref="H457:H458"/>
    <mergeCell ref="H459:H460"/>
    <mergeCell ref="V459:V460"/>
    <mergeCell ref="W459:W460"/>
    <mergeCell ref="X459:X460"/>
    <mergeCell ref="Y459:Y460"/>
    <mergeCell ref="O459:O460"/>
    <mergeCell ref="R459:R460"/>
    <mergeCell ref="S459:S460"/>
    <mergeCell ref="U459:U460"/>
    <mergeCell ref="J459:J460"/>
    <mergeCell ref="K459:K460"/>
    <mergeCell ref="L459:L460"/>
    <mergeCell ref="M459:M460"/>
    <mergeCell ref="N459:N460"/>
    <mergeCell ref="D463:D464"/>
    <mergeCell ref="F463:F464"/>
    <mergeCell ref="G463:G464"/>
    <mergeCell ref="I463:I464"/>
    <mergeCell ref="V461:V462"/>
    <mergeCell ref="W461:W462"/>
    <mergeCell ref="X461:X462"/>
    <mergeCell ref="Y461:Y462"/>
    <mergeCell ref="O461:O462"/>
    <mergeCell ref="R461:R462"/>
    <mergeCell ref="S461:S462"/>
    <mergeCell ref="U461:U462"/>
    <mergeCell ref="J461:J462"/>
    <mergeCell ref="K461:K462"/>
    <mergeCell ref="L461:L462"/>
    <mergeCell ref="M461:M462"/>
    <mergeCell ref="N461:N462"/>
    <mergeCell ref="D461:D462"/>
    <mergeCell ref="F461:F462"/>
    <mergeCell ref="G461:G462"/>
    <mergeCell ref="I461:I462"/>
    <mergeCell ref="H461:H462"/>
    <mergeCell ref="H463:H464"/>
    <mergeCell ref="V463:V464"/>
    <mergeCell ref="X463:X464"/>
    <mergeCell ref="Y463:Y464"/>
    <mergeCell ref="O463:O464"/>
    <mergeCell ref="R463:R464"/>
    <mergeCell ref="S463:S464"/>
    <mergeCell ref="U463:U464"/>
    <mergeCell ref="J463:J464"/>
    <mergeCell ref="K463:K464"/>
    <mergeCell ref="L463:L464"/>
    <mergeCell ref="M463:M464"/>
    <mergeCell ref="N463:N464"/>
    <mergeCell ref="D467:D468"/>
    <mergeCell ref="F467:F468"/>
    <mergeCell ref="G467:G468"/>
    <mergeCell ref="I467:I468"/>
    <mergeCell ref="V465:V466"/>
    <mergeCell ref="W465:W466"/>
    <mergeCell ref="X465:X466"/>
    <mergeCell ref="Y465:Y466"/>
    <mergeCell ref="O465:O466"/>
    <mergeCell ref="R465:R466"/>
    <mergeCell ref="S465:S466"/>
    <mergeCell ref="U465:U466"/>
    <mergeCell ref="J465:J466"/>
    <mergeCell ref="K465:K466"/>
    <mergeCell ref="L465:L466"/>
    <mergeCell ref="M465:M466"/>
    <mergeCell ref="N465:N466"/>
    <mergeCell ref="D465:D466"/>
    <mergeCell ref="F465:F466"/>
    <mergeCell ref="G465:G466"/>
    <mergeCell ref="I465:I466"/>
    <mergeCell ref="H465:H466"/>
    <mergeCell ref="H467:H468"/>
    <mergeCell ref="V467:V468"/>
    <mergeCell ref="W467:W468"/>
    <mergeCell ref="X467:X468"/>
    <mergeCell ref="Y467:Y468"/>
    <mergeCell ref="O467:O468"/>
    <mergeCell ref="R467:R468"/>
    <mergeCell ref="S467:S468"/>
    <mergeCell ref="U467:U468"/>
    <mergeCell ref="J467:J468"/>
    <mergeCell ref="K467:K468"/>
    <mergeCell ref="L467:L468"/>
    <mergeCell ref="M467:M468"/>
    <mergeCell ref="N467:N468"/>
    <mergeCell ref="D471:D472"/>
    <mergeCell ref="F471:F472"/>
    <mergeCell ref="G471:G472"/>
    <mergeCell ref="I471:I472"/>
    <mergeCell ref="V469:V470"/>
    <mergeCell ref="W469:W470"/>
    <mergeCell ref="X469:X470"/>
    <mergeCell ref="Y469:Y470"/>
    <mergeCell ref="O469:O470"/>
    <mergeCell ref="R469:R470"/>
    <mergeCell ref="S469:S470"/>
    <mergeCell ref="U469:U470"/>
    <mergeCell ref="J469:J470"/>
    <mergeCell ref="K469:K470"/>
    <mergeCell ref="L469:L470"/>
    <mergeCell ref="M469:M470"/>
    <mergeCell ref="N469:N470"/>
    <mergeCell ref="F469:F470"/>
    <mergeCell ref="G469:G470"/>
    <mergeCell ref="I469:I470"/>
    <mergeCell ref="H469:H470"/>
    <mergeCell ref="H471:H472"/>
    <mergeCell ref="V471:V472"/>
    <mergeCell ref="W471:W472"/>
    <mergeCell ref="X471:X472"/>
    <mergeCell ref="Y471:Y472"/>
    <mergeCell ref="O471:O472"/>
    <mergeCell ref="R471:R472"/>
    <mergeCell ref="S471:S472"/>
    <mergeCell ref="U471:U472"/>
    <mergeCell ref="J471:J472"/>
    <mergeCell ref="K471:K472"/>
    <mergeCell ref="L471:L472"/>
    <mergeCell ref="M471:M472"/>
    <mergeCell ref="N471:N472"/>
    <mergeCell ref="F475:F476"/>
    <mergeCell ref="G475:G476"/>
    <mergeCell ref="I475:I476"/>
    <mergeCell ref="V473:V474"/>
    <mergeCell ref="W473:W474"/>
    <mergeCell ref="X473:X474"/>
    <mergeCell ref="Y473:Y474"/>
    <mergeCell ref="O473:O474"/>
    <mergeCell ref="R473:R474"/>
    <mergeCell ref="S473:S474"/>
    <mergeCell ref="U473:U474"/>
    <mergeCell ref="J473:J474"/>
    <mergeCell ref="K473:K474"/>
    <mergeCell ref="L473:L474"/>
    <mergeCell ref="M473:M474"/>
    <mergeCell ref="N473:N474"/>
    <mergeCell ref="D473:D474"/>
    <mergeCell ref="F473:F474"/>
    <mergeCell ref="G473:G474"/>
    <mergeCell ref="I473:I474"/>
    <mergeCell ref="H473:H474"/>
    <mergeCell ref="H475:H476"/>
    <mergeCell ref="V475:V476"/>
    <mergeCell ref="W475:W476"/>
    <mergeCell ref="X475:X476"/>
    <mergeCell ref="Y475:Y476"/>
    <mergeCell ref="O475:O476"/>
    <mergeCell ref="R475:R476"/>
    <mergeCell ref="S475:S476"/>
    <mergeCell ref="U475:U476"/>
    <mergeCell ref="J475:J476"/>
    <mergeCell ref="K475:K476"/>
    <mergeCell ref="L475:L476"/>
    <mergeCell ref="M475:M476"/>
    <mergeCell ref="N475:N476"/>
    <mergeCell ref="D479:D480"/>
    <mergeCell ref="F479:F480"/>
    <mergeCell ref="G479:G480"/>
    <mergeCell ref="I479:I480"/>
    <mergeCell ref="V477:V478"/>
    <mergeCell ref="W477:W478"/>
    <mergeCell ref="X477:X478"/>
    <mergeCell ref="Y477:Y478"/>
    <mergeCell ref="O477:O478"/>
    <mergeCell ref="R477:R478"/>
    <mergeCell ref="S477:S478"/>
    <mergeCell ref="U477:U478"/>
    <mergeCell ref="J477:J478"/>
    <mergeCell ref="K477:K478"/>
    <mergeCell ref="L477:L478"/>
    <mergeCell ref="M477:M478"/>
    <mergeCell ref="N477:N478"/>
    <mergeCell ref="D477:D478"/>
    <mergeCell ref="F477:F478"/>
    <mergeCell ref="G477:G478"/>
    <mergeCell ref="I477:I478"/>
    <mergeCell ref="H477:H478"/>
    <mergeCell ref="H479:H480"/>
    <mergeCell ref="V479:V480"/>
    <mergeCell ref="W479:W480"/>
    <mergeCell ref="X479:X480"/>
    <mergeCell ref="Y479:Y480"/>
    <mergeCell ref="O479:O480"/>
    <mergeCell ref="J479:J480"/>
    <mergeCell ref="K479:K480"/>
    <mergeCell ref="L479:L480"/>
    <mergeCell ref="M479:M480"/>
    <mergeCell ref="N479:N480"/>
    <mergeCell ref="D483:D484"/>
    <mergeCell ref="F483:F484"/>
    <mergeCell ref="G483:G484"/>
    <mergeCell ref="I483:I484"/>
    <mergeCell ref="V481:V482"/>
    <mergeCell ref="W481:W482"/>
    <mergeCell ref="X481:X482"/>
    <mergeCell ref="Y481:Y482"/>
    <mergeCell ref="O481:O482"/>
    <mergeCell ref="R481:R482"/>
    <mergeCell ref="S481:S482"/>
    <mergeCell ref="U481:U482"/>
    <mergeCell ref="J481:J482"/>
    <mergeCell ref="K481:K482"/>
    <mergeCell ref="L481:L482"/>
    <mergeCell ref="M481:M482"/>
    <mergeCell ref="N481:N482"/>
    <mergeCell ref="D481:D482"/>
    <mergeCell ref="F481:F482"/>
    <mergeCell ref="G481:G482"/>
    <mergeCell ref="I481:I482"/>
    <mergeCell ref="H481:H482"/>
    <mergeCell ref="H483:H484"/>
    <mergeCell ref="V483:V484"/>
    <mergeCell ref="W483:W484"/>
    <mergeCell ref="X483:X484"/>
    <mergeCell ref="Y483:Y484"/>
    <mergeCell ref="O483:O484"/>
    <mergeCell ref="R483:R484"/>
    <mergeCell ref="S483:S484"/>
    <mergeCell ref="U483:U484"/>
    <mergeCell ref="J483:J484"/>
    <mergeCell ref="K483:K484"/>
    <mergeCell ref="L483:L484"/>
    <mergeCell ref="M483:M484"/>
    <mergeCell ref="N483:N484"/>
    <mergeCell ref="D487:D488"/>
    <mergeCell ref="F487:F488"/>
    <mergeCell ref="G487:G488"/>
    <mergeCell ref="I487:I488"/>
    <mergeCell ref="V485:V486"/>
    <mergeCell ref="W485:W486"/>
    <mergeCell ref="X485:X486"/>
    <mergeCell ref="Y485:Y486"/>
    <mergeCell ref="O485:O486"/>
    <mergeCell ref="R485:R486"/>
    <mergeCell ref="S485:S486"/>
    <mergeCell ref="U485:U486"/>
    <mergeCell ref="J485:J486"/>
    <mergeCell ref="K485:K486"/>
    <mergeCell ref="L485:L486"/>
    <mergeCell ref="M485:M486"/>
    <mergeCell ref="N485:N486"/>
    <mergeCell ref="D485:D486"/>
    <mergeCell ref="F485:F486"/>
    <mergeCell ref="G485:G486"/>
    <mergeCell ref="I485:I486"/>
    <mergeCell ref="H485:H486"/>
    <mergeCell ref="H487:H488"/>
    <mergeCell ref="V487:V488"/>
    <mergeCell ref="W487:W488"/>
    <mergeCell ref="X487:X488"/>
    <mergeCell ref="Y487:Y488"/>
    <mergeCell ref="O487:O488"/>
    <mergeCell ref="R487:R488"/>
    <mergeCell ref="S487:S488"/>
    <mergeCell ref="U487:U488"/>
    <mergeCell ref="J487:J488"/>
    <mergeCell ref="K487:K488"/>
    <mergeCell ref="L487:L488"/>
    <mergeCell ref="M487:M488"/>
    <mergeCell ref="N487:N488"/>
    <mergeCell ref="D491:D492"/>
    <mergeCell ref="F491:F492"/>
    <mergeCell ref="G491:G492"/>
    <mergeCell ref="I491:I492"/>
    <mergeCell ref="V489:V490"/>
    <mergeCell ref="W489:W490"/>
    <mergeCell ref="X489:X490"/>
    <mergeCell ref="Y489:Y490"/>
    <mergeCell ref="O489:O490"/>
    <mergeCell ref="R489:R490"/>
    <mergeCell ref="S489:S490"/>
    <mergeCell ref="U489:U490"/>
    <mergeCell ref="J489:J490"/>
    <mergeCell ref="K489:K490"/>
    <mergeCell ref="L489:L490"/>
    <mergeCell ref="M489:M490"/>
    <mergeCell ref="D489:D490"/>
    <mergeCell ref="F489:F490"/>
    <mergeCell ref="G489:G490"/>
    <mergeCell ref="I489:I490"/>
    <mergeCell ref="H489:H490"/>
    <mergeCell ref="H491:H492"/>
    <mergeCell ref="V491:V492"/>
    <mergeCell ref="W491:W492"/>
    <mergeCell ref="X491:X492"/>
    <mergeCell ref="Y491:Y492"/>
    <mergeCell ref="O491:O492"/>
    <mergeCell ref="R491:R492"/>
    <mergeCell ref="S491:S492"/>
    <mergeCell ref="U491:U492"/>
    <mergeCell ref="J491:J492"/>
    <mergeCell ref="K491:K492"/>
    <mergeCell ref="L491:L492"/>
    <mergeCell ref="M491:M492"/>
    <mergeCell ref="N491:N492"/>
    <mergeCell ref="F495:F496"/>
    <mergeCell ref="G495:G496"/>
    <mergeCell ref="I495:I496"/>
    <mergeCell ref="V493:V494"/>
    <mergeCell ref="W493:W494"/>
    <mergeCell ref="X493:X494"/>
    <mergeCell ref="Y493:Y494"/>
    <mergeCell ref="O493:O494"/>
    <mergeCell ref="R493:R494"/>
    <mergeCell ref="S493:S494"/>
    <mergeCell ref="U493:U494"/>
    <mergeCell ref="J493:J494"/>
    <mergeCell ref="K493:K494"/>
    <mergeCell ref="L493:L494"/>
    <mergeCell ref="M493:M494"/>
    <mergeCell ref="N493:N494"/>
    <mergeCell ref="D493:D494"/>
    <mergeCell ref="F493:F494"/>
    <mergeCell ref="G493:G494"/>
    <mergeCell ref="I493:I494"/>
    <mergeCell ref="H493:H494"/>
    <mergeCell ref="H495:H496"/>
    <mergeCell ref="V495:V496"/>
    <mergeCell ref="W495:W496"/>
    <mergeCell ref="X495:X496"/>
    <mergeCell ref="Y495:Y496"/>
    <mergeCell ref="O495:O496"/>
    <mergeCell ref="R495:R496"/>
    <mergeCell ref="S495:S496"/>
    <mergeCell ref="U495:U496"/>
    <mergeCell ref="J495:J496"/>
    <mergeCell ref="I499:I500"/>
    <mergeCell ref="V497:V498"/>
    <mergeCell ref="W497:W498"/>
    <mergeCell ref="X497:X498"/>
    <mergeCell ref="Y497:Y498"/>
    <mergeCell ref="O497:O498"/>
    <mergeCell ref="R497:R498"/>
    <mergeCell ref="S497:S498"/>
    <mergeCell ref="U497:U498"/>
    <mergeCell ref="J497:J498"/>
    <mergeCell ref="K497:K498"/>
    <mergeCell ref="L497:L498"/>
    <mergeCell ref="M497:M498"/>
    <mergeCell ref="N497:N498"/>
    <mergeCell ref="D497:D498"/>
    <mergeCell ref="F497:F498"/>
    <mergeCell ref="G497:G498"/>
    <mergeCell ref="I497:I498"/>
    <mergeCell ref="H497:H498"/>
    <mergeCell ref="H499:H500"/>
    <mergeCell ref="V499:V500"/>
    <mergeCell ref="W499:W500"/>
    <mergeCell ref="X499:X500"/>
    <mergeCell ref="Y499:Y500"/>
    <mergeCell ref="O499:O500"/>
    <mergeCell ref="J499:J500"/>
    <mergeCell ref="K499:K500"/>
    <mergeCell ref="L499:L500"/>
    <mergeCell ref="M499:M500"/>
    <mergeCell ref="N499:N500"/>
    <mergeCell ref="D499:D500"/>
    <mergeCell ref="F499:F500"/>
    <mergeCell ref="Y501:Y502"/>
    <mergeCell ref="D503:D504"/>
    <mergeCell ref="F503:F504"/>
    <mergeCell ref="G503:G504"/>
    <mergeCell ref="I503:I504"/>
    <mergeCell ref="O501:O502"/>
    <mergeCell ref="R501:R502"/>
    <mergeCell ref="S501:S502"/>
    <mergeCell ref="U501:U502"/>
    <mergeCell ref="J501:J502"/>
    <mergeCell ref="K501:K502"/>
    <mergeCell ref="L501:L502"/>
    <mergeCell ref="M501:M502"/>
    <mergeCell ref="N501:N502"/>
    <mergeCell ref="D501:D502"/>
    <mergeCell ref="F501:F502"/>
    <mergeCell ref="G501:G502"/>
    <mergeCell ref="I501:I502"/>
    <mergeCell ref="H501:H502"/>
    <mergeCell ref="H503:H504"/>
    <mergeCell ref="Y503:Y504"/>
    <mergeCell ref="V503:V504"/>
    <mergeCell ref="W503:W504"/>
    <mergeCell ref="X503:X504"/>
    <mergeCell ref="G499:G500"/>
    <mergeCell ref="J503:J504"/>
    <mergeCell ref="K503:K504"/>
    <mergeCell ref="L503:L504"/>
    <mergeCell ref="M503:M504"/>
    <mergeCell ref="V501:V502"/>
    <mergeCell ref="W501:W502"/>
    <mergeCell ref="D507:D508"/>
    <mergeCell ref="F507:F508"/>
    <mergeCell ref="G507:G508"/>
    <mergeCell ref="I507:I508"/>
    <mergeCell ref="U505:U506"/>
    <mergeCell ref="V505:V506"/>
    <mergeCell ref="L505:L506"/>
    <mergeCell ref="M505:M506"/>
    <mergeCell ref="N505:N506"/>
    <mergeCell ref="O505:O506"/>
    <mergeCell ref="R505:R506"/>
    <mergeCell ref="S505:S506"/>
    <mergeCell ref="H507:H508"/>
    <mergeCell ref="F505:F506"/>
    <mergeCell ref="G505:G506"/>
    <mergeCell ref="I505:I506"/>
    <mergeCell ref="J505:J506"/>
    <mergeCell ref="K505:K506"/>
    <mergeCell ref="H505:H506"/>
    <mergeCell ref="R507:R508"/>
    <mergeCell ref="S507:S508"/>
    <mergeCell ref="U507:U508"/>
    <mergeCell ref="J507:J508"/>
    <mergeCell ref="K507:K508"/>
    <mergeCell ref="L507:L508"/>
    <mergeCell ref="Y505:Y506"/>
    <mergeCell ref="W507:W508"/>
    <mergeCell ref="X507:X508"/>
    <mergeCell ref="Y507:Y508"/>
    <mergeCell ref="W505:W506"/>
    <mergeCell ref="X505:X506"/>
    <mergeCell ref="D511:D512"/>
    <mergeCell ref="F511:F512"/>
    <mergeCell ref="G511:G512"/>
    <mergeCell ref="I511:I512"/>
    <mergeCell ref="J511:J512"/>
    <mergeCell ref="K511:K512"/>
    <mergeCell ref="V509:V510"/>
    <mergeCell ref="W509:W510"/>
    <mergeCell ref="X509:X510"/>
    <mergeCell ref="N509:N510"/>
    <mergeCell ref="O509:O510"/>
    <mergeCell ref="R509:R510"/>
    <mergeCell ref="S509:S510"/>
    <mergeCell ref="U509:U510"/>
    <mergeCell ref="J509:J510"/>
    <mergeCell ref="K509:K510"/>
    <mergeCell ref="L509:L510"/>
    <mergeCell ref="M509:M510"/>
    <mergeCell ref="H511:H512"/>
    <mergeCell ref="V507:V508"/>
    <mergeCell ref="D505:D506"/>
    <mergeCell ref="W511:W512"/>
    <mergeCell ref="X511:X512"/>
    <mergeCell ref="D509:D510"/>
    <mergeCell ref="F509:F510"/>
    <mergeCell ref="G509:G510"/>
    <mergeCell ref="I509:I510"/>
    <mergeCell ref="U511:U512"/>
    <mergeCell ref="V511:V512"/>
    <mergeCell ref="L511:L512"/>
    <mergeCell ref="M511:M512"/>
    <mergeCell ref="N511:N512"/>
    <mergeCell ref="O511:O512"/>
    <mergeCell ref="R511:R512"/>
    <mergeCell ref="S511:S512"/>
    <mergeCell ref="H509:H510"/>
    <mergeCell ref="H513:H514"/>
    <mergeCell ref="V513:V514"/>
    <mergeCell ref="Y509:Y510"/>
    <mergeCell ref="Y511:Y512"/>
    <mergeCell ref="W513:W514"/>
    <mergeCell ref="X513:X514"/>
    <mergeCell ref="Y513:Y514"/>
    <mergeCell ref="F515:F516"/>
    <mergeCell ref="G515:G516"/>
    <mergeCell ref="I515:I516"/>
    <mergeCell ref="R513:R514"/>
    <mergeCell ref="S513:S514"/>
    <mergeCell ref="U513:U514"/>
    <mergeCell ref="J513:J514"/>
    <mergeCell ref="K513:K514"/>
    <mergeCell ref="L513:L514"/>
    <mergeCell ref="M513:M514"/>
    <mergeCell ref="N513:N514"/>
    <mergeCell ref="O513:O514"/>
    <mergeCell ref="H515:H516"/>
    <mergeCell ref="Y515:Y516"/>
    <mergeCell ref="D513:D514"/>
    <mergeCell ref="F513:F514"/>
    <mergeCell ref="G513:G514"/>
    <mergeCell ref="I513:I514"/>
    <mergeCell ref="V515:V516"/>
    <mergeCell ref="W515:W516"/>
    <mergeCell ref="X515:X516"/>
    <mergeCell ref="N515:N516"/>
    <mergeCell ref="O515:O516"/>
    <mergeCell ref="R515:R516"/>
    <mergeCell ref="S515:S516"/>
    <mergeCell ref="U515:U516"/>
    <mergeCell ref="J515:J516"/>
    <mergeCell ref="K515:K516"/>
    <mergeCell ref="L515:L516"/>
    <mergeCell ref="M515:M516"/>
    <mergeCell ref="X517:X518"/>
    <mergeCell ref="J517:J518"/>
    <mergeCell ref="K517:K518"/>
    <mergeCell ref="Y517:Y518"/>
    <mergeCell ref="D519:D520"/>
    <mergeCell ref="F519:F520"/>
    <mergeCell ref="G519:G520"/>
    <mergeCell ref="I519:I520"/>
    <mergeCell ref="U517:U518"/>
    <mergeCell ref="V517:V518"/>
    <mergeCell ref="L517:L518"/>
    <mergeCell ref="M517:M518"/>
    <mergeCell ref="N517:N518"/>
    <mergeCell ref="O517:O518"/>
    <mergeCell ref="R517:R518"/>
    <mergeCell ref="S517:S518"/>
    <mergeCell ref="H519:H520"/>
    <mergeCell ref="V519:V520"/>
    <mergeCell ref="W519:W520"/>
    <mergeCell ref="X519:X520"/>
    <mergeCell ref="Y519:Y520"/>
    <mergeCell ref="D517:D518"/>
    <mergeCell ref="F517:F518"/>
    <mergeCell ref="G517:G518"/>
    <mergeCell ref="I517:I518"/>
    <mergeCell ref="H517:H518"/>
    <mergeCell ref="X523:X524"/>
    <mergeCell ref="Y523:Y524"/>
    <mergeCell ref="O523:O524"/>
    <mergeCell ref="D521:D522"/>
    <mergeCell ref="F521:F522"/>
    <mergeCell ref="G521:G522"/>
    <mergeCell ref="I521:I522"/>
    <mergeCell ref="R519:R520"/>
    <mergeCell ref="S519:S520"/>
    <mergeCell ref="U519:U520"/>
    <mergeCell ref="J519:J520"/>
    <mergeCell ref="K519:K520"/>
    <mergeCell ref="L519:L520"/>
    <mergeCell ref="M519:M520"/>
    <mergeCell ref="N519:N520"/>
    <mergeCell ref="O519:O520"/>
    <mergeCell ref="H521:H522"/>
    <mergeCell ref="V521:V522"/>
    <mergeCell ref="W521:W522"/>
    <mergeCell ref="Y521:Y522"/>
    <mergeCell ref="N521:N522"/>
    <mergeCell ref="H523:H524"/>
    <mergeCell ref="J521:J522"/>
    <mergeCell ref="K521:K522"/>
    <mergeCell ref="L521:L522"/>
    <mergeCell ref="M521:M522"/>
    <mergeCell ref="R523:R524"/>
    <mergeCell ref="S523:S524"/>
    <mergeCell ref="U523:U524"/>
    <mergeCell ref="J523:J524"/>
    <mergeCell ref="K523:K524"/>
    <mergeCell ref="L523:L524"/>
    <mergeCell ref="M523:M524"/>
    <mergeCell ref="N523:N524"/>
    <mergeCell ref="V523:V524"/>
    <mergeCell ref="D527:D528"/>
    <mergeCell ref="F527:F528"/>
    <mergeCell ref="G527:G528"/>
    <mergeCell ref="I527:I528"/>
    <mergeCell ref="D525:D526"/>
    <mergeCell ref="F525:F526"/>
    <mergeCell ref="G525:G526"/>
    <mergeCell ref="I525:I526"/>
    <mergeCell ref="H525:H526"/>
    <mergeCell ref="H527:H528"/>
    <mergeCell ref="D523:D524"/>
    <mergeCell ref="F523:F524"/>
    <mergeCell ref="G523:G524"/>
    <mergeCell ref="I523:I524"/>
    <mergeCell ref="V527:V528"/>
    <mergeCell ref="X527:X528"/>
    <mergeCell ref="Y527:Y528"/>
    <mergeCell ref="O527:O528"/>
    <mergeCell ref="R527:R528"/>
    <mergeCell ref="S527:S528"/>
    <mergeCell ref="U527:U528"/>
    <mergeCell ref="J527:J528"/>
    <mergeCell ref="K527:K528"/>
    <mergeCell ref="L527:L528"/>
    <mergeCell ref="M527:M528"/>
    <mergeCell ref="N527:N528"/>
    <mergeCell ref="V525:V526"/>
    <mergeCell ref="W525:W526"/>
    <mergeCell ref="X525:X526"/>
    <mergeCell ref="Y525:Y526"/>
    <mergeCell ref="O525:O526"/>
    <mergeCell ref="R525:R526"/>
    <mergeCell ref="S525:S526"/>
    <mergeCell ref="U525:U526"/>
    <mergeCell ref="J525:J526"/>
    <mergeCell ref="K525:K526"/>
    <mergeCell ref="L525:L526"/>
    <mergeCell ref="M525:M526"/>
    <mergeCell ref="N525:N526"/>
    <mergeCell ref="F531:F532"/>
    <mergeCell ref="G531:G532"/>
    <mergeCell ref="I531:I532"/>
    <mergeCell ref="V529:V530"/>
    <mergeCell ref="W529:W530"/>
    <mergeCell ref="X529:X530"/>
    <mergeCell ref="Y529:Y530"/>
    <mergeCell ref="O529:O530"/>
    <mergeCell ref="R529:R530"/>
    <mergeCell ref="S529:S530"/>
    <mergeCell ref="U529:U530"/>
    <mergeCell ref="J529:J530"/>
    <mergeCell ref="K529:K530"/>
    <mergeCell ref="L529:L530"/>
    <mergeCell ref="M529:M530"/>
    <mergeCell ref="N529:N530"/>
    <mergeCell ref="D529:D530"/>
    <mergeCell ref="F529:F530"/>
    <mergeCell ref="G529:G530"/>
    <mergeCell ref="I529:I530"/>
    <mergeCell ref="H529:H530"/>
    <mergeCell ref="H531:H532"/>
    <mergeCell ref="V531:V532"/>
    <mergeCell ref="Y551:Y552"/>
    <mergeCell ref="O551:O552"/>
    <mergeCell ref="R551:R552"/>
    <mergeCell ref="S551:S552"/>
    <mergeCell ref="U551:U552"/>
    <mergeCell ref="J551:J552"/>
    <mergeCell ref="K551:K552"/>
    <mergeCell ref="L551:L552"/>
    <mergeCell ref="M551:M552"/>
    <mergeCell ref="N551:N552"/>
    <mergeCell ref="W531:W532"/>
    <mergeCell ref="X531:X532"/>
    <mergeCell ref="Y531:Y532"/>
    <mergeCell ref="O531:O532"/>
    <mergeCell ref="R531:R532"/>
    <mergeCell ref="S531:S532"/>
    <mergeCell ref="U531:U532"/>
    <mergeCell ref="J531:J532"/>
    <mergeCell ref="K531:K532"/>
    <mergeCell ref="L531:L532"/>
    <mergeCell ref="M531:M532"/>
    <mergeCell ref="N531:N532"/>
    <mergeCell ref="V549:V550"/>
    <mergeCell ref="W549:W550"/>
    <mergeCell ref="X549:X550"/>
    <mergeCell ref="Y549:Y550"/>
    <mergeCell ref="L543:L544"/>
    <mergeCell ref="K543:K544"/>
    <mergeCell ref="K545:K546"/>
    <mergeCell ref="L545:L546"/>
    <mergeCell ref="M545:M546"/>
    <mergeCell ref="N545:N546"/>
    <mergeCell ref="F549:F550"/>
    <mergeCell ref="G549:G550"/>
    <mergeCell ref="I549:I550"/>
    <mergeCell ref="H549:H550"/>
    <mergeCell ref="H551:H552"/>
    <mergeCell ref="V551:V552"/>
    <mergeCell ref="D551:D552"/>
    <mergeCell ref="F551:F552"/>
    <mergeCell ref="G551:G552"/>
    <mergeCell ref="I551:I552"/>
    <mergeCell ref="W551:W552"/>
    <mergeCell ref="X551:X552"/>
    <mergeCell ref="O549:O550"/>
    <mergeCell ref="R549:R550"/>
    <mergeCell ref="S549:S550"/>
    <mergeCell ref="U549:U550"/>
    <mergeCell ref="J549:J550"/>
    <mergeCell ref="K549:K550"/>
    <mergeCell ref="F555:F556"/>
    <mergeCell ref="G555:G556"/>
    <mergeCell ref="I555:I556"/>
    <mergeCell ref="V553:V554"/>
    <mergeCell ref="W553:W554"/>
    <mergeCell ref="X553:X554"/>
    <mergeCell ref="Y553:Y554"/>
    <mergeCell ref="O553:O554"/>
    <mergeCell ref="R553:R554"/>
    <mergeCell ref="S553:S554"/>
    <mergeCell ref="U553:U554"/>
    <mergeCell ref="J553:J554"/>
    <mergeCell ref="K553:K554"/>
    <mergeCell ref="L553:L554"/>
    <mergeCell ref="M553:M554"/>
    <mergeCell ref="N553:N554"/>
    <mergeCell ref="D553:D554"/>
    <mergeCell ref="F553:F554"/>
    <mergeCell ref="G553:G554"/>
    <mergeCell ref="I553:I554"/>
    <mergeCell ref="H553:H554"/>
    <mergeCell ref="H555:H556"/>
    <mergeCell ref="V555:V556"/>
    <mergeCell ref="Y559:Y560"/>
    <mergeCell ref="O559:O560"/>
    <mergeCell ref="R559:R560"/>
    <mergeCell ref="S559:S560"/>
    <mergeCell ref="U559:U560"/>
    <mergeCell ref="J559:J560"/>
    <mergeCell ref="K559:K560"/>
    <mergeCell ref="L559:L560"/>
    <mergeCell ref="M559:M560"/>
    <mergeCell ref="N559:N560"/>
    <mergeCell ref="W555:W556"/>
    <mergeCell ref="X555:X556"/>
    <mergeCell ref="Y555:Y556"/>
    <mergeCell ref="O555:O556"/>
    <mergeCell ref="R555:R556"/>
    <mergeCell ref="S555:S556"/>
    <mergeCell ref="U555:U556"/>
    <mergeCell ref="J555:J556"/>
    <mergeCell ref="K555:K556"/>
    <mergeCell ref="L555:L556"/>
    <mergeCell ref="M555:M556"/>
    <mergeCell ref="N555:N556"/>
    <mergeCell ref="V557:V558"/>
    <mergeCell ref="W557:W558"/>
    <mergeCell ref="X557:X558"/>
    <mergeCell ref="Y557:Y558"/>
    <mergeCell ref="O563:O564"/>
    <mergeCell ref="R563:R564"/>
    <mergeCell ref="S563:S564"/>
    <mergeCell ref="D557:D558"/>
    <mergeCell ref="F557:F558"/>
    <mergeCell ref="G557:G558"/>
    <mergeCell ref="I557:I558"/>
    <mergeCell ref="H557:H558"/>
    <mergeCell ref="H559:H560"/>
    <mergeCell ref="V559:V560"/>
    <mergeCell ref="W559:W560"/>
    <mergeCell ref="D559:D560"/>
    <mergeCell ref="F559:F560"/>
    <mergeCell ref="G559:G560"/>
    <mergeCell ref="I559:I560"/>
    <mergeCell ref="X559:X560"/>
    <mergeCell ref="O557:O558"/>
    <mergeCell ref="R557:R558"/>
    <mergeCell ref="S557:S558"/>
    <mergeCell ref="U557:U558"/>
    <mergeCell ref="J557:J558"/>
    <mergeCell ref="K557:K558"/>
    <mergeCell ref="N569:N570"/>
    <mergeCell ref="O569:O570"/>
    <mergeCell ref="V567:V568"/>
    <mergeCell ref="V561:V562"/>
    <mergeCell ref="W561:W562"/>
    <mergeCell ref="Y561:Y562"/>
    <mergeCell ref="D563:D564"/>
    <mergeCell ref="F563:F564"/>
    <mergeCell ref="G563:G564"/>
    <mergeCell ref="I563:I564"/>
    <mergeCell ref="O561:O562"/>
    <mergeCell ref="R561:R562"/>
    <mergeCell ref="S561:S562"/>
    <mergeCell ref="U561:U562"/>
    <mergeCell ref="J561:J562"/>
    <mergeCell ref="K561:K562"/>
    <mergeCell ref="L561:L562"/>
    <mergeCell ref="M561:M562"/>
    <mergeCell ref="N561:N562"/>
    <mergeCell ref="D561:D562"/>
    <mergeCell ref="F561:F562"/>
    <mergeCell ref="G561:G562"/>
    <mergeCell ref="I561:I562"/>
    <mergeCell ref="Y563:Y564"/>
    <mergeCell ref="L563:L564"/>
    <mergeCell ref="M563:M564"/>
    <mergeCell ref="H561:H562"/>
    <mergeCell ref="H563:H564"/>
    <mergeCell ref="V563:V564"/>
    <mergeCell ref="W563:W564"/>
    <mergeCell ref="X563:X564"/>
    <mergeCell ref="N563:N564"/>
    <mergeCell ref="M567:M568"/>
    <mergeCell ref="N567:N568"/>
    <mergeCell ref="O567:O568"/>
    <mergeCell ref="U563:U564"/>
    <mergeCell ref="J563:J564"/>
    <mergeCell ref="K563:K564"/>
    <mergeCell ref="R567:R568"/>
    <mergeCell ref="W565:W566"/>
    <mergeCell ref="X565:X566"/>
    <mergeCell ref="S565:S566"/>
    <mergeCell ref="H565:H566"/>
    <mergeCell ref="D569:D570"/>
    <mergeCell ref="F569:F570"/>
    <mergeCell ref="G569:G570"/>
    <mergeCell ref="I569:I570"/>
    <mergeCell ref="Y565:Y566"/>
    <mergeCell ref="D567:D568"/>
    <mergeCell ref="F567:F568"/>
    <mergeCell ref="G567:G568"/>
    <mergeCell ref="I567:I568"/>
    <mergeCell ref="U565:U566"/>
    <mergeCell ref="V565:V566"/>
    <mergeCell ref="L565:L566"/>
    <mergeCell ref="M565:M566"/>
    <mergeCell ref="N565:N566"/>
    <mergeCell ref="O565:O566"/>
    <mergeCell ref="R565:R566"/>
    <mergeCell ref="R569:R570"/>
    <mergeCell ref="H567:H568"/>
    <mergeCell ref="V569:V570"/>
    <mergeCell ref="W569:W570"/>
    <mergeCell ref="X569:X570"/>
    <mergeCell ref="J575:J576"/>
    <mergeCell ref="K575:K576"/>
    <mergeCell ref="L575:L576"/>
    <mergeCell ref="W567:W568"/>
    <mergeCell ref="Y569:Y570"/>
    <mergeCell ref="X567:X568"/>
    <mergeCell ref="Y567:Y568"/>
    <mergeCell ref="D565:D566"/>
    <mergeCell ref="F565:F566"/>
    <mergeCell ref="G565:G566"/>
    <mergeCell ref="I565:I566"/>
    <mergeCell ref="J565:J566"/>
    <mergeCell ref="K565:K566"/>
    <mergeCell ref="J569:J570"/>
    <mergeCell ref="K569:K570"/>
    <mergeCell ref="L569:L570"/>
    <mergeCell ref="M569:M570"/>
    <mergeCell ref="H571:H572"/>
    <mergeCell ref="W571:W572"/>
    <mergeCell ref="X571:X572"/>
    <mergeCell ref="Y571:Y572"/>
    <mergeCell ref="V571:V572"/>
    <mergeCell ref="L571:L572"/>
    <mergeCell ref="M571:M572"/>
    <mergeCell ref="N571:N572"/>
    <mergeCell ref="O571:O572"/>
    <mergeCell ref="R571:R572"/>
    <mergeCell ref="S571:S572"/>
    <mergeCell ref="U571:U572"/>
    <mergeCell ref="J567:J568"/>
    <mergeCell ref="K567:K568"/>
    <mergeCell ref="L567:L568"/>
    <mergeCell ref="O573:O574"/>
    <mergeCell ref="R573:R574"/>
    <mergeCell ref="H575:H576"/>
    <mergeCell ref="W575:W576"/>
    <mergeCell ref="X575:X576"/>
    <mergeCell ref="Y575:Y576"/>
    <mergeCell ref="W573:W574"/>
    <mergeCell ref="M575:M576"/>
    <mergeCell ref="N575:N576"/>
    <mergeCell ref="O575:O576"/>
    <mergeCell ref="Y573:Y574"/>
    <mergeCell ref="H569:H570"/>
    <mergeCell ref="D571:D572"/>
    <mergeCell ref="F571:F572"/>
    <mergeCell ref="G571:G572"/>
    <mergeCell ref="I571:I572"/>
    <mergeCell ref="J571:J572"/>
    <mergeCell ref="K571:K572"/>
    <mergeCell ref="H573:H574"/>
    <mergeCell ref="J573:J574"/>
    <mergeCell ref="V573:V574"/>
    <mergeCell ref="D575:D576"/>
    <mergeCell ref="F575:F576"/>
    <mergeCell ref="G575:G576"/>
    <mergeCell ref="I575:I576"/>
    <mergeCell ref="S573:S574"/>
    <mergeCell ref="U573:U574"/>
    <mergeCell ref="V575:V576"/>
    <mergeCell ref="D573:D574"/>
    <mergeCell ref="F573:F574"/>
    <mergeCell ref="G573:G574"/>
    <mergeCell ref="I573:I574"/>
    <mergeCell ref="W579:W580"/>
    <mergeCell ref="X579:X580"/>
    <mergeCell ref="D577:D578"/>
    <mergeCell ref="F577:F578"/>
    <mergeCell ref="U579:U580"/>
    <mergeCell ref="V579:V580"/>
    <mergeCell ref="L579:L580"/>
    <mergeCell ref="M579:M580"/>
    <mergeCell ref="N579:N580"/>
    <mergeCell ref="O579:O580"/>
    <mergeCell ref="R579:R580"/>
    <mergeCell ref="S579:S580"/>
    <mergeCell ref="H577:H578"/>
    <mergeCell ref="D579:D580"/>
    <mergeCell ref="F579:F580"/>
    <mergeCell ref="G579:G580"/>
    <mergeCell ref="I579:I580"/>
    <mergeCell ref="J579:J580"/>
    <mergeCell ref="K579:K580"/>
    <mergeCell ref="V577:V578"/>
    <mergeCell ref="W577:W578"/>
    <mergeCell ref="H579:H580"/>
    <mergeCell ref="G577:G578"/>
    <mergeCell ref="I577:I578"/>
    <mergeCell ref="J577:J578"/>
    <mergeCell ref="K577:K578"/>
    <mergeCell ref="L577:L578"/>
    <mergeCell ref="M577:M578"/>
    <mergeCell ref="V581:V582"/>
    <mergeCell ref="Y577:Y578"/>
    <mergeCell ref="Y579:Y580"/>
    <mergeCell ref="W581:W582"/>
    <mergeCell ref="X581:X582"/>
    <mergeCell ref="Y581:Y582"/>
    <mergeCell ref="D583:D584"/>
    <mergeCell ref="F583:F584"/>
    <mergeCell ref="G583:G584"/>
    <mergeCell ref="I583:I584"/>
    <mergeCell ref="R581:R582"/>
    <mergeCell ref="S581:S582"/>
    <mergeCell ref="U581:U582"/>
    <mergeCell ref="J581:J582"/>
    <mergeCell ref="K581:K582"/>
    <mergeCell ref="L581:L582"/>
    <mergeCell ref="M581:M582"/>
    <mergeCell ref="N581:N582"/>
    <mergeCell ref="O581:O582"/>
    <mergeCell ref="H583:H584"/>
    <mergeCell ref="Y583:Y584"/>
    <mergeCell ref="D581:D582"/>
    <mergeCell ref="F581:F582"/>
    <mergeCell ref="G581:G582"/>
    <mergeCell ref="I581:I582"/>
    <mergeCell ref="X577:X578"/>
    <mergeCell ref="N577:N578"/>
    <mergeCell ref="V583:V584"/>
    <mergeCell ref="W583:W584"/>
    <mergeCell ref="X583:X584"/>
    <mergeCell ref="N583:N584"/>
    <mergeCell ref="O583:O584"/>
    <mergeCell ref="W585:W586"/>
    <mergeCell ref="X585:X586"/>
    <mergeCell ref="Y585:Y586"/>
    <mergeCell ref="D587:D588"/>
    <mergeCell ref="F587:F588"/>
    <mergeCell ref="G587:G588"/>
    <mergeCell ref="I587:I588"/>
    <mergeCell ref="U585:U586"/>
    <mergeCell ref="V585:V586"/>
    <mergeCell ref="L585:L586"/>
    <mergeCell ref="M585:M586"/>
    <mergeCell ref="N585:N586"/>
    <mergeCell ref="O585:O586"/>
    <mergeCell ref="R585:R586"/>
    <mergeCell ref="S585:S586"/>
    <mergeCell ref="H587:H588"/>
    <mergeCell ref="V587:V588"/>
    <mergeCell ref="W587:W588"/>
    <mergeCell ref="X587:X588"/>
    <mergeCell ref="Y587:Y588"/>
    <mergeCell ref="D585:D586"/>
    <mergeCell ref="F585:F586"/>
    <mergeCell ref="G585:G586"/>
    <mergeCell ref="I585:I586"/>
    <mergeCell ref="J585:J586"/>
    <mergeCell ref="K585:K586"/>
    <mergeCell ref="G589:G590"/>
    <mergeCell ref="I589:I590"/>
    <mergeCell ref="R587:R588"/>
    <mergeCell ref="S587:S588"/>
    <mergeCell ref="U587:U588"/>
    <mergeCell ref="J587:J588"/>
    <mergeCell ref="K587:K588"/>
    <mergeCell ref="L587:L588"/>
    <mergeCell ref="M587:M588"/>
    <mergeCell ref="N587:N588"/>
    <mergeCell ref="O587:O588"/>
    <mergeCell ref="H589:H590"/>
    <mergeCell ref="J589:J590"/>
    <mergeCell ref="K589:K590"/>
    <mergeCell ref="L589:L590"/>
    <mergeCell ref="M589:M590"/>
    <mergeCell ref="J583:J584"/>
    <mergeCell ref="K583:K584"/>
    <mergeCell ref="L583:L584"/>
    <mergeCell ref="M583:M584"/>
    <mergeCell ref="H585:H586"/>
    <mergeCell ref="H591:H592"/>
    <mergeCell ref="W591:W592"/>
    <mergeCell ref="Y591:Y592"/>
    <mergeCell ref="D589:D590"/>
    <mergeCell ref="K593:K594"/>
    <mergeCell ref="L593:L594"/>
    <mergeCell ref="M593:M594"/>
    <mergeCell ref="N593:N594"/>
    <mergeCell ref="O593:O594"/>
    <mergeCell ref="R593:R594"/>
    <mergeCell ref="Y589:Y590"/>
    <mergeCell ref="D591:D592"/>
    <mergeCell ref="F591:F592"/>
    <mergeCell ref="G591:G592"/>
    <mergeCell ref="I591:I592"/>
    <mergeCell ref="J591:J592"/>
    <mergeCell ref="K591:K592"/>
    <mergeCell ref="V589:V590"/>
    <mergeCell ref="L591:L592"/>
    <mergeCell ref="M591:M592"/>
    <mergeCell ref="N591:N592"/>
    <mergeCell ref="O591:O592"/>
    <mergeCell ref="R591:R592"/>
    <mergeCell ref="S591:S592"/>
    <mergeCell ref="H593:H594"/>
    <mergeCell ref="D593:D594"/>
    <mergeCell ref="V591:V592"/>
    <mergeCell ref="W589:W590"/>
    <mergeCell ref="X589:X590"/>
    <mergeCell ref="N589:N590"/>
    <mergeCell ref="O589:O590"/>
    <mergeCell ref="R589:R590"/>
    <mergeCell ref="U600:U601"/>
    <mergeCell ref="S600:S601"/>
    <mergeCell ref="R600:R601"/>
    <mergeCell ref="O600:O601"/>
    <mergeCell ref="N600:N601"/>
    <mergeCell ref="M600:M601"/>
    <mergeCell ref="L600:L601"/>
    <mergeCell ref="X610:X611"/>
    <mergeCell ref="Y610:Y611"/>
    <mergeCell ref="O610:O611"/>
    <mergeCell ref="R610:R611"/>
    <mergeCell ref="S610:S611"/>
    <mergeCell ref="U610:U611"/>
    <mergeCell ref="U591:U592"/>
    <mergeCell ref="X593:X594"/>
    <mergeCell ref="Y593:Y594"/>
    <mergeCell ref="V598:V599"/>
    <mergeCell ref="W598:W599"/>
    <mergeCell ref="V595:V597"/>
    <mergeCell ref="W595:W597"/>
    <mergeCell ref="V608:V609"/>
    <mergeCell ref="W608:W609"/>
    <mergeCell ref="V606:V607"/>
    <mergeCell ref="W606:W607"/>
    <mergeCell ref="V604:V605"/>
    <mergeCell ref="W604:W605"/>
    <mergeCell ref="V602:V603"/>
    <mergeCell ref="W602:W603"/>
    <mergeCell ref="V600:V601"/>
    <mergeCell ref="W600:W601"/>
    <mergeCell ref="W610:W611"/>
    <mergeCell ref="J610:J611"/>
    <mergeCell ref="K610:K611"/>
    <mergeCell ref="L610:L611"/>
    <mergeCell ref="M610:M611"/>
    <mergeCell ref="N610:N611"/>
    <mergeCell ref="N612:N614"/>
    <mergeCell ref="V612:V614"/>
    <mergeCell ref="W612:W614"/>
    <mergeCell ref="D610:D611"/>
    <mergeCell ref="F610:F611"/>
    <mergeCell ref="G610:G611"/>
    <mergeCell ref="I610:I611"/>
    <mergeCell ref="S593:S594"/>
    <mergeCell ref="U593:U594"/>
    <mergeCell ref="H610:H611"/>
    <mergeCell ref="G593:G594"/>
    <mergeCell ref="I593:I594"/>
    <mergeCell ref="J593:J594"/>
    <mergeCell ref="J595:J597"/>
    <mergeCell ref="I595:I597"/>
    <mergeCell ref="U598:U599"/>
    <mergeCell ref="S598:S599"/>
    <mergeCell ref="R598:R599"/>
    <mergeCell ref="K598:K599"/>
    <mergeCell ref="L598:L599"/>
    <mergeCell ref="M598:M599"/>
    <mergeCell ref="N598:N599"/>
    <mergeCell ref="O598:O599"/>
    <mergeCell ref="V610:V611"/>
    <mergeCell ref="W593:W594"/>
    <mergeCell ref="V593:V594"/>
    <mergeCell ref="J598:J599"/>
    <mergeCell ref="G615:G616"/>
    <mergeCell ref="I615:I616"/>
    <mergeCell ref="H615:H616"/>
    <mergeCell ref="X617:X618"/>
    <mergeCell ref="Y617:Y618"/>
    <mergeCell ref="O617:O618"/>
    <mergeCell ref="R617:R618"/>
    <mergeCell ref="S617:S618"/>
    <mergeCell ref="U617:U618"/>
    <mergeCell ref="J617:J618"/>
    <mergeCell ref="K617:K618"/>
    <mergeCell ref="L617:L618"/>
    <mergeCell ref="M617:M618"/>
    <mergeCell ref="X612:X614"/>
    <mergeCell ref="Y612:Y614"/>
    <mergeCell ref="O612:O614"/>
    <mergeCell ref="R612:R614"/>
    <mergeCell ref="S612:S614"/>
    <mergeCell ref="U612:U614"/>
    <mergeCell ref="J612:J614"/>
    <mergeCell ref="K612:K614"/>
    <mergeCell ref="L612:L614"/>
    <mergeCell ref="M612:M614"/>
    <mergeCell ref="V615:V616"/>
    <mergeCell ref="W615:W616"/>
    <mergeCell ref="G612:G614"/>
    <mergeCell ref="I612:I614"/>
    <mergeCell ref="H612:H614"/>
    <mergeCell ref="X615:X616"/>
    <mergeCell ref="Y619:Y620"/>
    <mergeCell ref="O619:O620"/>
    <mergeCell ref="R619:R620"/>
    <mergeCell ref="S619:S620"/>
    <mergeCell ref="U619:U620"/>
    <mergeCell ref="J619:J620"/>
    <mergeCell ref="K619:K620"/>
    <mergeCell ref="L619:L620"/>
    <mergeCell ref="M619:M620"/>
    <mergeCell ref="N619:N620"/>
    <mergeCell ref="W619:W620"/>
    <mergeCell ref="X619:X620"/>
    <mergeCell ref="Y615:Y616"/>
    <mergeCell ref="O615:O616"/>
    <mergeCell ref="R615:R616"/>
    <mergeCell ref="S615:S616"/>
    <mergeCell ref="U615:U616"/>
    <mergeCell ref="J615:J616"/>
    <mergeCell ref="K615:K616"/>
    <mergeCell ref="L615:L616"/>
    <mergeCell ref="M615:M616"/>
    <mergeCell ref="N615:N616"/>
    <mergeCell ref="V617:V618"/>
    <mergeCell ref="W617:W618"/>
    <mergeCell ref="V619:V620"/>
    <mergeCell ref="N617:N618"/>
    <mergeCell ref="D617:D618"/>
    <mergeCell ref="F617:F618"/>
    <mergeCell ref="G617:G618"/>
    <mergeCell ref="I617:I618"/>
    <mergeCell ref="H617:H618"/>
    <mergeCell ref="H619:H620"/>
    <mergeCell ref="D619:D620"/>
    <mergeCell ref="F619:F620"/>
    <mergeCell ref="G619:G620"/>
    <mergeCell ref="I619:I620"/>
    <mergeCell ref="D631:D632"/>
    <mergeCell ref="F631:F632"/>
    <mergeCell ref="G631:G632"/>
    <mergeCell ref="I631:I632"/>
    <mergeCell ref="L625:L626"/>
    <mergeCell ref="K625:K626"/>
    <mergeCell ref="I623:I624"/>
    <mergeCell ref="J623:J624"/>
    <mergeCell ref="J625:J626"/>
    <mergeCell ref="I625:I626"/>
    <mergeCell ref="N627:N628"/>
    <mergeCell ref="M627:M628"/>
    <mergeCell ref="L627:L628"/>
    <mergeCell ref="K627:K628"/>
    <mergeCell ref="J627:J628"/>
    <mergeCell ref="M631:M632"/>
    <mergeCell ref="N631:N632"/>
    <mergeCell ref="V631:V632"/>
    <mergeCell ref="W631:W632"/>
    <mergeCell ref="U623:U624"/>
    <mergeCell ref="U625:U626"/>
    <mergeCell ref="U627:U628"/>
    <mergeCell ref="U629:U630"/>
    <mergeCell ref="S623:S624"/>
    <mergeCell ref="R623:R624"/>
    <mergeCell ref="O623:O624"/>
    <mergeCell ref="N623:N624"/>
    <mergeCell ref="D621:D622"/>
    <mergeCell ref="F621:F622"/>
    <mergeCell ref="G621:G622"/>
    <mergeCell ref="I621:I622"/>
    <mergeCell ref="H621:H622"/>
    <mergeCell ref="H631:H632"/>
    <mergeCell ref="V629:V630"/>
    <mergeCell ref="W629:W630"/>
    <mergeCell ref="V627:V628"/>
    <mergeCell ref="W627:W628"/>
    <mergeCell ref="V625:V626"/>
    <mergeCell ref="W625:W626"/>
    <mergeCell ref="V623:V624"/>
    <mergeCell ref="W623:W624"/>
    <mergeCell ref="V621:V622"/>
    <mergeCell ref="W621:W622"/>
    <mergeCell ref="W635:W636"/>
    <mergeCell ref="X635:X636"/>
    <mergeCell ref="Y635:Y636"/>
    <mergeCell ref="O635:O636"/>
    <mergeCell ref="R635:R636"/>
    <mergeCell ref="S635:S636"/>
    <mergeCell ref="U635:U636"/>
    <mergeCell ref="J635:J636"/>
    <mergeCell ref="K635:K636"/>
    <mergeCell ref="L635:L636"/>
    <mergeCell ref="M635:M636"/>
    <mergeCell ref="N635:N636"/>
    <mergeCell ref="X621:X622"/>
    <mergeCell ref="Y621:Y622"/>
    <mergeCell ref="O621:O622"/>
    <mergeCell ref="R621:R622"/>
    <mergeCell ref="S621:S622"/>
    <mergeCell ref="U621:U622"/>
    <mergeCell ref="J621:J622"/>
    <mergeCell ref="K621:K622"/>
    <mergeCell ref="L621:L622"/>
    <mergeCell ref="M621:M622"/>
    <mergeCell ref="N621:N622"/>
    <mergeCell ref="X631:X632"/>
    <mergeCell ref="Y631:Y632"/>
    <mergeCell ref="O631:O632"/>
    <mergeCell ref="R631:R632"/>
    <mergeCell ref="S631:S632"/>
    <mergeCell ref="U631:U632"/>
    <mergeCell ref="J631:J632"/>
    <mergeCell ref="K631:K632"/>
    <mergeCell ref="L631:L632"/>
    <mergeCell ref="Y637:Y638"/>
    <mergeCell ref="O637:O638"/>
    <mergeCell ref="R637:R638"/>
    <mergeCell ref="S637:S638"/>
    <mergeCell ref="U637:U638"/>
    <mergeCell ref="H637:H638"/>
    <mergeCell ref="V635:V636"/>
    <mergeCell ref="B635:B636"/>
    <mergeCell ref="D635:D636"/>
    <mergeCell ref="F635:F636"/>
    <mergeCell ref="G635:G636"/>
    <mergeCell ref="I635:I636"/>
    <mergeCell ref="V633:V634"/>
    <mergeCell ref="W633:W634"/>
    <mergeCell ref="X633:X634"/>
    <mergeCell ref="Y633:Y634"/>
    <mergeCell ref="O633:O634"/>
    <mergeCell ref="R633:R634"/>
    <mergeCell ref="S633:S634"/>
    <mergeCell ref="U633:U634"/>
    <mergeCell ref="H633:H634"/>
    <mergeCell ref="H635:H636"/>
    <mergeCell ref="J633:J634"/>
    <mergeCell ref="K633:K634"/>
    <mergeCell ref="L633:L634"/>
    <mergeCell ref="M633:M634"/>
    <mergeCell ref="N633:N634"/>
    <mergeCell ref="B633:B634"/>
    <mergeCell ref="D633:D634"/>
    <mergeCell ref="F633:F634"/>
    <mergeCell ref="G633:G634"/>
    <mergeCell ref="I633:I634"/>
    <mergeCell ref="F643:F644"/>
    <mergeCell ref="G643:G644"/>
    <mergeCell ref="I643:I644"/>
    <mergeCell ref="V641:V642"/>
    <mergeCell ref="W641:W642"/>
    <mergeCell ref="X641:X642"/>
    <mergeCell ref="Y641:Y642"/>
    <mergeCell ref="O641:O642"/>
    <mergeCell ref="R641:R642"/>
    <mergeCell ref="S641:S642"/>
    <mergeCell ref="U641:U642"/>
    <mergeCell ref="H641:H642"/>
    <mergeCell ref="J637:J638"/>
    <mergeCell ref="K637:K638"/>
    <mergeCell ref="L637:L638"/>
    <mergeCell ref="M637:M638"/>
    <mergeCell ref="N637:N638"/>
    <mergeCell ref="F637:F638"/>
    <mergeCell ref="G637:G638"/>
    <mergeCell ref="I637:I638"/>
    <mergeCell ref="F641:F642"/>
    <mergeCell ref="G641:G642"/>
    <mergeCell ref="I641:I642"/>
    <mergeCell ref="V643:V644"/>
    <mergeCell ref="W643:W644"/>
    <mergeCell ref="X643:X644"/>
    <mergeCell ref="F639:F640"/>
    <mergeCell ref="G639:G640"/>
    <mergeCell ref="I639:I640"/>
    <mergeCell ref="V637:V638"/>
    <mergeCell ref="W637:W638"/>
    <mergeCell ref="X637:X638"/>
    <mergeCell ref="H643:H644"/>
    <mergeCell ref="Y639:Y640"/>
    <mergeCell ref="O639:O640"/>
    <mergeCell ref="R639:R640"/>
    <mergeCell ref="S639:S640"/>
    <mergeCell ref="U639:U640"/>
    <mergeCell ref="J639:J640"/>
    <mergeCell ref="K639:K640"/>
    <mergeCell ref="L639:L640"/>
    <mergeCell ref="M639:M640"/>
    <mergeCell ref="N639:N640"/>
    <mergeCell ref="V639:V640"/>
    <mergeCell ref="W639:W640"/>
    <mergeCell ref="H639:H640"/>
    <mergeCell ref="Y643:Y644"/>
    <mergeCell ref="O643:O644"/>
    <mergeCell ref="R643:R644"/>
    <mergeCell ref="S643:S644"/>
    <mergeCell ref="U643:U644"/>
    <mergeCell ref="J643:J644"/>
    <mergeCell ref="K643:K644"/>
    <mergeCell ref="L643:L644"/>
    <mergeCell ref="M643:M644"/>
    <mergeCell ref="N643:N644"/>
    <mergeCell ref="X639:X640"/>
    <mergeCell ref="K641:K642"/>
    <mergeCell ref="L641:L642"/>
    <mergeCell ref="M641:M642"/>
    <mergeCell ref="N641:N642"/>
    <mergeCell ref="V645:V646"/>
    <mergeCell ref="W645:W646"/>
    <mergeCell ref="Y645:Y646"/>
    <mergeCell ref="O645:O646"/>
    <mergeCell ref="R645:R646"/>
    <mergeCell ref="S645:S646"/>
    <mergeCell ref="U645:U646"/>
    <mergeCell ref="J645:J646"/>
    <mergeCell ref="K645:K646"/>
    <mergeCell ref="L645:L646"/>
    <mergeCell ref="M645:M646"/>
    <mergeCell ref="N645:N646"/>
    <mergeCell ref="B645:B646"/>
    <mergeCell ref="D645:D646"/>
    <mergeCell ref="F645:F646"/>
    <mergeCell ref="G645:G646"/>
    <mergeCell ref="I645:I646"/>
    <mergeCell ref="H645:H646"/>
    <mergeCell ref="B647:B648"/>
    <mergeCell ref="D647:D648"/>
    <mergeCell ref="F647:F648"/>
    <mergeCell ref="G647:G648"/>
    <mergeCell ref="V647:V648"/>
    <mergeCell ref="W647:W648"/>
    <mergeCell ref="X647:X648"/>
    <mergeCell ref="N647:N648"/>
    <mergeCell ref="O647:O648"/>
    <mergeCell ref="R647:R648"/>
    <mergeCell ref="S647:S648"/>
    <mergeCell ref="U647:U648"/>
    <mergeCell ref="J647:J648"/>
    <mergeCell ref="K647:K648"/>
    <mergeCell ref="L647:L648"/>
    <mergeCell ref="H649:H650"/>
    <mergeCell ref="W649:W650"/>
    <mergeCell ref="X649:X650"/>
    <mergeCell ref="I647:I648"/>
    <mergeCell ref="U649:U650"/>
    <mergeCell ref="V649:V650"/>
    <mergeCell ref="L649:L650"/>
    <mergeCell ref="M649:M650"/>
    <mergeCell ref="N649:N650"/>
    <mergeCell ref="C647:C648"/>
    <mergeCell ref="E647:E648"/>
    <mergeCell ref="C649:C650"/>
    <mergeCell ref="E649:E650"/>
    <mergeCell ref="Y647:Y648"/>
    <mergeCell ref="Y649:Y650"/>
    <mergeCell ref="W651:W652"/>
    <mergeCell ref="X651:X652"/>
    <mergeCell ref="Y651:Y652"/>
    <mergeCell ref="H655:H656"/>
    <mergeCell ref="W655:W656"/>
    <mergeCell ref="X655:X656"/>
    <mergeCell ref="B653:B654"/>
    <mergeCell ref="D653:D654"/>
    <mergeCell ref="F653:F654"/>
    <mergeCell ref="G653:G654"/>
    <mergeCell ref="I653:I654"/>
    <mergeCell ref="R651:R652"/>
    <mergeCell ref="S651:S652"/>
    <mergeCell ref="U651:U652"/>
    <mergeCell ref="J651:J652"/>
    <mergeCell ref="K651:K652"/>
    <mergeCell ref="L651:L652"/>
    <mergeCell ref="M651:M652"/>
    <mergeCell ref="N651:N652"/>
    <mergeCell ref="O651:O652"/>
    <mergeCell ref="H653:H654"/>
    <mergeCell ref="Y653:Y654"/>
    <mergeCell ref="B655:B656"/>
    <mergeCell ref="D655:D656"/>
    <mergeCell ref="F655:F656"/>
    <mergeCell ref="H647:H648"/>
    <mergeCell ref="B649:B650"/>
    <mergeCell ref="D649:D650"/>
    <mergeCell ref="F649:F650"/>
    <mergeCell ref="G649:G650"/>
    <mergeCell ref="V653:V654"/>
    <mergeCell ref="W653:W654"/>
    <mergeCell ref="X653:X654"/>
    <mergeCell ref="N653:N654"/>
    <mergeCell ref="O653:O654"/>
    <mergeCell ref="R653:R654"/>
    <mergeCell ref="S653:S654"/>
    <mergeCell ref="U653:U654"/>
    <mergeCell ref="S655:S656"/>
    <mergeCell ref="R659:R660"/>
    <mergeCell ref="S659:S660"/>
    <mergeCell ref="U659:U660"/>
    <mergeCell ref="J659:J660"/>
    <mergeCell ref="K659:K660"/>
    <mergeCell ref="L659:L660"/>
    <mergeCell ref="M659:M660"/>
    <mergeCell ref="O649:O650"/>
    <mergeCell ref="R649:R650"/>
    <mergeCell ref="S649:S650"/>
    <mergeCell ref="V651:V652"/>
    <mergeCell ref="J649:J650"/>
    <mergeCell ref="K649:K650"/>
    <mergeCell ref="K653:K654"/>
    <mergeCell ref="L653:L654"/>
    <mergeCell ref="M653:M654"/>
    <mergeCell ref="I659:I660"/>
    <mergeCell ref="J657:J658"/>
    <mergeCell ref="K657:K658"/>
    <mergeCell ref="L657:L658"/>
    <mergeCell ref="M657:M658"/>
    <mergeCell ref="G655:G656"/>
    <mergeCell ref="I655:I656"/>
    <mergeCell ref="J655:J656"/>
    <mergeCell ref="K655:K656"/>
    <mergeCell ref="C651:C652"/>
    <mergeCell ref="E651:E652"/>
    <mergeCell ref="C653:C654"/>
    <mergeCell ref="E653:E654"/>
    <mergeCell ref="C659:C660"/>
    <mergeCell ref="E659:E660"/>
    <mergeCell ref="C655:C656"/>
    <mergeCell ref="E655:E656"/>
    <mergeCell ref="C657:C658"/>
    <mergeCell ref="E657:E658"/>
    <mergeCell ref="B651:B652"/>
    <mergeCell ref="D651:D652"/>
    <mergeCell ref="F651:F652"/>
    <mergeCell ref="G651:G652"/>
    <mergeCell ref="I651:I652"/>
    <mergeCell ref="H657:H658"/>
    <mergeCell ref="H651:H652"/>
    <mergeCell ref="B659:B660"/>
    <mergeCell ref="D659:D660"/>
    <mergeCell ref="F659:F660"/>
    <mergeCell ref="G659:G660"/>
    <mergeCell ref="H659:H660"/>
    <mergeCell ref="J653:J654"/>
    <mergeCell ref="Y663:Y664"/>
    <mergeCell ref="B661:B662"/>
    <mergeCell ref="D661:D662"/>
    <mergeCell ref="F661:F662"/>
    <mergeCell ref="I661:I662"/>
    <mergeCell ref="J661:J662"/>
    <mergeCell ref="C661:C662"/>
    <mergeCell ref="E661:E662"/>
    <mergeCell ref="C663:C664"/>
    <mergeCell ref="E663:E664"/>
    <mergeCell ref="Y655:Y656"/>
    <mergeCell ref="B657:B658"/>
    <mergeCell ref="D657:D658"/>
    <mergeCell ref="F657:F658"/>
    <mergeCell ref="G657:G658"/>
    <mergeCell ref="I657:I658"/>
    <mergeCell ref="U655:U656"/>
    <mergeCell ref="V655:V656"/>
    <mergeCell ref="L655:L656"/>
    <mergeCell ref="M655:M656"/>
    <mergeCell ref="N655:N656"/>
    <mergeCell ref="O655:O656"/>
    <mergeCell ref="R655:R656"/>
    <mergeCell ref="R657:R658"/>
    <mergeCell ref="S657:S658"/>
    <mergeCell ref="V657:V658"/>
    <mergeCell ref="W657:W658"/>
    <mergeCell ref="X657:X658"/>
    <mergeCell ref="Y657:Y658"/>
    <mergeCell ref="N657:N658"/>
    <mergeCell ref="O657:O658"/>
    <mergeCell ref="U657:U658"/>
    <mergeCell ref="U665:U666"/>
    <mergeCell ref="O667:O668"/>
    <mergeCell ref="N667:N668"/>
    <mergeCell ref="M667:M668"/>
    <mergeCell ref="Y659:Y660"/>
    <mergeCell ref="V659:V660"/>
    <mergeCell ref="W659:W660"/>
    <mergeCell ref="X659:X660"/>
    <mergeCell ref="N659:N660"/>
    <mergeCell ref="O659:O660"/>
    <mergeCell ref="K661:K662"/>
    <mergeCell ref="H661:H662"/>
    <mergeCell ref="W661:W662"/>
    <mergeCell ref="X661:X662"/>
    <mergeCell ref="Y661:Y662"/>
    <mergeCell ref="B663:B664"/>
    <mergeCell ref="D663:D664"/>
    <mergeCell ref="F663:F664"/>
    <mergeCell ref="G663:G664"/>
    <mergeCell ref="I663:I664"/>
    <mergeCell ref="U661:U662"/>
    <mergeCell ref="V661:V662"/>
    <mergeCell ref="L661:L662"/>
    <mergeCell ref="M661:M662"/>
    <mergeCell ref="N661:N662"/>
    <mergeCell ref="O661:O662"/>
    <mergeCell ref="R661:R662"/>
    <mergeCell ref="S661:S662"/>
    <mergeCell ref="H663:H664"/>
    <mergeCell ref="V663:V664"/>
    <mergeCell ref="W663:W664"/>
    <mergeCell ref="X663:X664"/>
    <mergeCell ref="V669:V670"/>
    <mergeCell ref="W669:W670"/>
    <mergeCell ref="W667:W668"/>
    <mergeCell ref="V667:V668"/>
    <mergeCell ref="V665:V666"/>
    <mergeCell ref="W665:W666"/>
    <mergeCell ref="S706:S707"/>
    <mergeCell ref="S704:S705"/>
    <mergeCell ref="S702:S703"/>
    <mergeCell ref="U691:U693"/>
    <mergeCell ref="U685:U686"/>
    <mergeCell ref="L708:L709"/>
    <mergeCell ref="U702:U703"/>
    <mergeCell ref="U700:U701"/>
    <mergeCell ref="M712:M713"/>
    <mergeCell ref="N712:N713"/>
    <mergeCell ref="O712:O713"/>
    <mergeCell ref="U696:U697"/>
    <mergeCell ref="U698:U699"/>
    <mergeCell ref="L669:L670"/>
    <mergeCell ref="O706:O707"/>
    <mergeCell ref="N706:N707"/>
    <mergeCell ref="M706:M707"/>
    <mergeCell ref="L706:L707"/>
    <mergeCell ref="O698:O699"/>
    <mergeCell ref="R698:R699"/>
    <mergeCell ref="S698:S699"/>
    <mergeCell ref="R665:R666"/>
    <mergeCell ref="S665:S666"/>
    <mergeCell ref="L665:L666"/>
    <mergeCell ref="O665:O666"/>
    <mergeCell ref="N665:N666"/>
    <mergeCell ref="U673:U674"/>
    <mergeCell ref="S673:S674"/>
    <mergeCell ref="R673:R674"/>
    <mergeCell ref="O673:O674"/>
    <mergeCell ref="N673:N674"/>
    <mergeCell ref="U671:U672"/>
    <mergeCell ref="S669:S670"/>
    <mergeCell ref="S675:S676"/>
    <mergeCell ref="U667:U668"/>
    <mergeCell ref="S667:S668"/>
    <mergeCell ref="U694:U695"/>
    <mergeCell ref="S694:S695"/>
    <mergeCell ref="R706:R707"/>
    <mergeCell ref="U706:U707"/>
    <mergeCell ref="R704:R705"/>
    <mergeCell ref="U704:U705"/>
    <mergeCell ref="U669:U670"/>
    <mergeCell ref="R669:R670"/>
    <mergeCell ref="O669:O670"/>
    <mergeCell ref="N669:N670"/>
    <mergeCell ref="B724:B725"/>
    <mergeCell ref="H726:H727"/>
    <mergeCell ref="O675:O676"/>
    <mergeCell ref="N675:N676"/>
    <mergeCell ref="M675:M676"/>
    <mergeCell ref="L675:L676"/>
    <mergeCell ref="J681:J682"/>
    <mergeCell ref="I681:I682"/>
    <mergeCell ref="R691:R693"/>
    <mergeCell ref="S691:S693"/>
    <mergeCell ref="K691:K693"/>
    <mergeCell ref="U675:U676"/>
    <mergeCell ref="R675:R676"/>
    <mergeCell ref="R677:R678"/>
    <mergeCell ref="K685:K686"/>
    <mergeCell ref="F694:F695"/>
    <mergeCell ref="S681:S682"/>
    <mergeCell ref="R681:R682"/>
    <mergeCell ref="O681:O682"/>
    <mergeCell ref="N681:N682"/>
    <mergeCell ref="M681:M682"/>
    <mergeCell ref="L681:L682"/>
    <mergeCell ref="K681:K682"/>
    <mergeCell ref="K675:K676"/>
    <mergeCell ref="M677:M678"/>
    <mergeCell ref="N677:N678"/>
    <mergeCell ref="O677:O678"/>
    <mergeCell ref="N722:N723"/>
    <mergeCell ref="O722:O723"/>
    <mergeCell ref="R722:R723"/>
    <mergeCell ref="S722:S723"/>
    <mergeCell ref="U722:U723"/>
    <mergeCell ref="X724:X725"/>
    <mergeCell ref="Y724:Y725"/>
    <mergeCell ref="O724:O725"/>
    <mergeCell ref="R724:R725"/>
    <mergeCell ref="S724:S725"/>
    <mergeCell ref="U724:U725"/>
    <mergeCell ref="D722:D723"/>
    <mergeCell ref="F722:F723"/>
    <mergeCell ref="G722:G723"/>
    <mergeCell ref="J724:J725"/>
    <mergeCell ref="K724:K725"/>
    <mergeCell ref="L724:L725"/>
    <mergeCell ref="M724:M725"/>
    <mergeCell ref="N724:N725"/>
    <mergeCell ref="D724:D725"/>
    <mergeCell ref="F724:F725"/>
    <mergeCell ref="G724:G725"/>
    <mergeCell ref="I724:I725"/>
    <mergeCell ref="H724:H725"/>
    <mergeCell ref="J722:J723"/>
    <mergeCell ref="K722:K723"/>
    <mergeCell ref="L722:L723"/>
    <mergeCell ref="M722:M723"/>
    <mergeCell ref="V722:V723"/>
    <mergeCell ref="W722:W723"/>
    <mergeCell ref="Y722:Y723"/>
    <mergeCell ref="H722:H723"/>
    <mergeCell ref="I722:I723"/>
    <mergeCell ref="B728:B729"/>
    <mergeCell ref="D728:D729"/>
    <mergeCell ref="F728:F729"/>
    <mergeCell ref="G728:G729"/>
    <mergeCell ref="I728:I729"/>
    <mergeCell ref="V726:V727"/>
    <mergeCell ref="W726:W727"/>
    <mergeCell ref="X726:X727"/>
    <mergeCell ref="Y726:Y727"/>
    <mergeCell ref="O726:O727"/>
    <mergeCell ref="R726:R727"/>
    <mergeCell ref="S726:S727"/>
    <mergeCell ref="U726:U727"/>
    <mergeCell ref="J726:J727"/>
    <mergeCell ref="K726:K727"/>
    <mergeCell ref="L726:L727"/>
    <mergeCell ref="M726:M727"/>
    <mergeCell ref="N726:N727"/>
    <mergeCell ref="H728:H729"/>
    <mergeCell ref="B726:B727"/>
    <mergeCell ref="D726:D727"/>
    <mergeCell ref="F726:F727"/>
    <mergeCell ref="G726:G727"/>
    <mergeCell ref="I726:I727"/>
    <mergeCell ref="H730:H731"/>
    <mergeCell ref="V728:V729"/>
    <mergeCell ref="W728:W729"/>
    <mergeCell ref="X728:X729"/>
    <mergeCell ref="Y728:Y729"/>
    <mergeCell ref="O728:O729"/>
    <mergeCell ref="R728:R729"/>
    <mergeCell ref="S728:S729"/>
    <mergeCell ref="U728:U729"/>
    <mergeCell ref="J728:J729"/>
    <mergeCell ref="K728:K729"/>
    <mergeCell ref="L728:L729"/>
    <mergeCell ref="M728:M729"/>
    <mergeCell ref="N728:N729"/>
    <mergeCell ref="X730:X731"/>
    <mergeCell ref="Y730:Y731"/>
    <mergeCell ref="O730:O731"/>
    <mergeCell ref="R730:R731"/>
    <mergeCell ref="S730:S731"/>
    <mergeCell ref="U730:U731"/>
    <mergeCell ref="J730:J731"/>
    <mergeCell ref="K730:K731"/>
    <mergeCell ref="L730:L731"/>
    <mergeCell ref="M730:M731"/>
    <mergeCell ref="N730:N731"/>
    <mergeCell ref="B734:B735"/>
    <mergeCell ref="D734:D735"/>
    <mergeCell ref="F734:F735"/>
    <mergeCell ref="G734:G735"/>
    <mergeCell ref="I734:I735"/>
    <mergeCell ref="V732:V733"/>
    <mergeCell ref="W732:W733"/>
    <mergeCell ref="X732:X733"/>
    <mergeCell ref="Y732:Y733"/>
    <mergeCell ref="O732:O733"/>
    <mergeCell ref="R732:R733"/>
    <mergeCell ref="S732:S733"/>
    <mergeCell ref="U732:U733"/>
    <mergeCell ref="B730:B731"/>
    <mergeCell ref="D730:D731"/>
    <mergeCell ref="F730:F731"/>
    <mergeCell ref="G730:G731"/>
    <mergeCell ref="J732:J733"/>
    <mergeCell ref="K732:K733"/>
    <mergeCell ref="L732:L733"/>
    <mergeCell ref="M732:M733"/>
    <mergeCell ref="N732:N733"/>
    <mergeCell ref="B732:B733"/>
    <mergeCell ref="D732:D733"/>
    <mergeCell ref="F732:F733"/>
    <mergeCell ref="G732:G733"/>
    <mergeCell ref="I732:I733"/>
    <mergeCell ref="V734:V735"/>
    <mergeCell ref="V730:V731"/>
    <mergeCell ref="W730:W731"/>
    <mergeCell ref="I730:I731"/>
    <mergeCell ref="H732:H733"/>
    <mergeCell ref="H734:H735"/>
    <mergeCell ref="W734:W735"/>
    <mergeCell ref="X734:X735"/>
    <mergeCell ref="Y734:Y735"/>
    <mergeCell ref="O734:O735"/>
    <mergeCell ref="R734:R735"/>
    <mergeCell ref="S734:S735"/>
    <mergeCell ref="U734:U735"/>
    <mergeCell ref="J734:J735"/>
    <mergeCell ref="K734:K735"/>
    <mergeCell ref="L734:L735"/>
    <mergeCell ref="M734:M735"/>
    <mergeCell ref="N734:N735"/>
    <mergeCell ref="W736:W737"/>
    <mergeCell ref="Y736:Y737"/>
    <mergeCell ref="S738:S739"/>
    <mergeCell ref="U738:U739"/>
    <mergeCell ref="J738:J739"/>
    <mergeCell ref="K738:K739"/>
    <mergeCell ref="L738:L739"/>
    <mergeCell ref="M738:M739"/>
    <mergeCell ref="Y738:Y739"/>
    <mergeCell ref="H736:H737"/>
    <mergeCell ref="O736:O737"/>
    <mergeCell ref="R736:R737"/>
    <mergeCell ref="S736:S737"/>
    <mergeCell ref="U736:U737"/>
    <mergeCell ref="J736:J737"/>
    <mergeCell ref="K736:K737"/>
    <mergeCell ref="L736:L737"/>
    <mergeCell ref="M736:M737"/>
    <mergeCell ref="N736:N737"/>
    <mergeCell ref="B736:B737"/>
    <mergeCell ref="D736:D737"/>
    <mergeCell ref="F736:F737"/>
    <mergeCell ref="G736:G737"/>
    <mergeCell ref="I736:I737"/>
    <mergeCell ref="U740:U741"/>
    <mergeCell ref="V740:V741"/>
    <mergeCell ref="L740:L741"/>
    <mergeCell ref="M740:M741"/>
    <mergeCell ref="N740:N741"/>
    <mergeCell ref="O740:O741"/>
    <mergeCell ref="R740:R741"/>
    <mergeCell ref="S740:S741"/>
    <mergeCell ref="V736:V737"/>
    <mergeCell ref="H738:H739"/>
    <mergeCell ref="H740:H741"/>
    <mergeCell ref="Y740:Y741"/>
    <mergeCell ref="B740:B741"/>
    <mergeCell ref="D740:D741"/>
    <mergeCell ref="F740:F741"/>
    <mergeCell ref="G740:G741"/>
    <mergeCell ref="I740:I741"/>
    <mergeCell ref="J740:J741"/>
    <mergeCell ref="K740:K741"/>
    <mergeCell ref="V738:V739"/>
    <mergeCell ref="W738:W739"/>
    <mergeCell ref="X738:X739"/>
    <mergeCell ref="N738:N739"/>
    <mergeCell ref="O738:O739"/>
    <mergeCell ref="R738:R739"/>
    <mergeCell ref="J742:J743"/>
    <mergeCell ref="K742:K743"/>
    <mergeCell ref="L742:L743"/>
    <mergeCell ref="M742:M743"/>
    <mergeCell ref="N742:N743"/>
    <mergeCell ref="O742:O743"/>
    <mergeCell ref="W740:W741"/>
    <mergeCell ref="X740:X741"/>
    <mergeCell ref="B738:B739"/>
    <mergeCell ref="D738:D739"/>
    <mergeCell ref="F738:F739"/>
    <mergeCell ref="G738:G739"/>
    <mergeCell ref="I738:I739"/>
    <mergeCell ref="Y744:Y745"/>
    <mergeCell ref="B742:B743"/>
    <mergeCell ref="D742:D743"/>
    <mergeCell ref="F742:F743"/>
    <mergeCell ref="G742:G743"/>
    <mergeCell ref="I742:I743"/>
    <mergeCell ref="H742:H743"/>
    <mergeCell ref="V742:V743"/>
    <mergeCell ref="W742:W743"/>
    <mergeCell ref="X742:X743"/>
    <mergeCell ref="Y742:Y743"/>
    <mergeCell ref="B744:B745"/>
    <mergeCell ref="D744:D745"/>
    <mergeCell ref="F744:F745"/>
    <mergeCell ref="G744:G745"/>
    <mergeCell ref="I744:I745"/>
    <mergeCell ref="R742:R743"/>
    <mergeCell ref="S742:S743"/>
    <mergeCell ref="U742:U743"/>
    <mergeCell ref="G746:G747"/>
    <mergeCell ref="I746:I747"/>
    <mergeCell ref="J746:J747"/>
    <mergeCell ref="K746:K747"/>
    <mergeCell ref="V744:V745"/>
    <mergeCell ref="W744:W745"/>
    <mergeCell ref="X744:X745"/>
    <mergeCell ref="N744:N745"/>
    <mergeCell ref="O744:O745"/>
    <mergeCell ref="R744:R745"/>
    <mergeCell ref="S744:S745"/>
    <mergeCell ref="U744:U745"/>
    <mergeCell ref="J744:J745"/>
    <mergeCell ref="K744:K745"/>
    <mergeCell ref="L744:L745"/>
    <mergeCell ref="M744:M745"/>
    <mergeCell ref="W746:W747"/>
    <mergeCell ref="X746:X747"/>
    <mergeCell ref="S746:S747"/>
    <mergeCell ref="H744:H745"/>
    <mergeCell ref="H746:H747"/>
    <mergeCell ref="R748:R749"/>
    <mergeCell ref="S748:S749"/>
    <mergeCell ref="U748:U749"/>
    <mergeCell ref="J748:J749"/>
    <mergeCell ref="K748:K749"/>
    <mergeCell ref="L748:L749"/>
    <mergeCell ref="M748:M749"/>
    <mergeCell ref="N748:N749"/>
    <mergeCell ref="O748:O749"/>
    <mergeCell ref="H750:H751"/>
    <mergeCell ref="Y746:Y747"/>
    <mergeCell ref="B748:B749"/>
    <mergeCell ref="D748:D749"/>
    <mergeCell ref="F748:F749"/>
    <mergeCell ref="G748:G749"/>
    <mergeCell ref="I748:I749"/>
    <mergeCell ref="U746:U747"/>
    <mergeCell ref="V746:V747"/>
    <mergeCell ref="L746:L747"/>
    <mergeCell ref="M746:M747"/>
    <mergeCell ref="N746:N747"/>
    <mergeCell ref="O746:O747"/>
    <mergeCell ref="R746:R747"/>
    <mergeCell ref="Y750:Y751"/>
    <mergeCell ref="H748:H749"/>
    <mergeCell ref="V748:V749"/>
    <mergeCell ref="W748:W749"/>
    <mergeCell ref="X748:X749"/>
    <mergeCell ref="Y748:Y749"/>
    <mergeCell ref="B746:B747"/>
    <mergeCell ref="D746:D747"/>
    <mergeCell ref="F746:F747"/>
    <mergeCell ref="J752:J755"/>
    <mergeCell ref="K752:K755"/>
    <mergeCell ref="V750:V751"/>
    <mergeCell ref="W750:W751"/>
    <mergeCell ref="X750:X751"/>
    <mergeCell ref="N750:N751"/>
    <mergeCell ref="O750:O751"/>
    <mergeCell ref="R750:R751"/>
    <mergeCell ref="S750:S751"/>
    <mergeCell ref="U750:U751"/>
    <mergeCell ref="J750:J751"/>
    <mergeCell ref="K750:K751"/>
    <mergeCell ref="L750:L751"/>
    <mergeCell ref="M750:M751"/>
    <mergeCell ref="H752:H755"/>
    <mergeCell ref="W752:W755"/>
    <mergeCell ref="X752:X753"/>
    <mergeCell ref="I750:I751"/>
    <mergeCell ref="Y752:Y755"/>
    <mergeCell ref="B750:B751"/>
    <mergeCell ref="D750:D751"/>
    <mergeCell ref="F750:F751"/>
    <mergeCell ref="G750:G751"/>
    <mergeCell ref="O758:O759"/>
    <mergeCell ref="R758:R759"/>
    <mergeCell ref="S758:S759"/>
    <mergeCell ref="U758:U759"/>
    <mergeCell ref="J758:J759"/>
    <mergeCell ref="X754:X755"/>
    <mergeCell ref="B756:B757"/>
    <mergeCell ref="D756:D757"/>
    <mergeCell ref="F756:F757"/>
    <mergeCell ref="G756:G757"/>
    <mergeCell ref="I756:I757"/>
    <mergeCell ref="U752:U755"/>
    <mergeCell ref="V752:V755"/>
    <mergeCell ref="L752:L755"/>
    <mergeCell ref="M752:M755"/>
    <mergeCell ref="N752:N755"/>
    <mergeCell ref="O752:O755"/>
    <mergeCell ref="R752:R755"/>
    <mergeCell ref="S752:S755"/>
    <mergeCell ref="H756:H757"/>
    <mergeCell ref="V756:V757"/>
    <mergeCell ref="W756:W757"/>
    <mergeCell ref="X756:X757"/>
    <mergeCell ref="B752:B755"/>
    <mergeCell ref="D752:D755"/>
    <mergeCell ref="G752:G755"/>
    <mergeCell ref="I752:I755"/>
    <mergeCell ref="Y756:Y757"/>
    <mergeCell ref="B758:B759"/>
    <mergeCell ref="D758:D759"/>
    <mergeCell ref="F758:F759"/>
    <mergeCell ref="G758:G759"/>
    <mergeCell ref="I758:I759"/>
    <mergeCell ref="R756:R757"/>
    <mergeCell ref="S756:S757"/>
    <mergeCell ref="U756:U757"/>
    <mergeCell ref="J756:J757"/>
    <mergeCell ref="K756:K757"/>
    <mergeCell ref="L756:L757"/>
    <mergeCell ref="M756:M757"/>
    <mergeCell ref="O756:O757"/>
    <mergeCell ref="H758:H759"/>
    <mergeCell ref="V758:V759"/>
    <mergeCell ref="W758:W759"/>
    <mergeCell ref="X758:X759"/>
    <mergeCell ref="Y758:Y759"/>
    <mergeCell ref="K758:K759"/>
    <mergeCell ref="L758:L759"/>
    <mergeCell ref="M758:M759"/>
    <mergeCell ref="V760:V761"/>
    <mergeCell ref="W760:W761"/>
    <mergeCell ref="X760:X761"/>
    <mergeCell ref="Y760:Y761"/>
    <mergeCell ref="B762:B763"/>
    <mergeCell ref="D762:D763"/>
    <mergeCell ref="F762:F763"/>
    <mergeCell ref="G762:G763"/>
    <mergeCell ref="I762:I763"/>
    <mergeCell ref="R760:R761"/>
    <mergeCell ref="S760:S761"/>
    <mergeCell ref="U760:U761"/>
    <mergeCell ref="J760:J761"/>
    <mergeCell ref="K760:K761"/>
    <mergeCell ref="L760:L761"/>
    <mergeCell ref="M760:M761"/>
    <mergeCell ref="O760:O761"/>
    <mergeCell ref="B760:B761"/>
    <mergeCell ref="L762:L763"/>
    <mergeCell ref="M762:M763"/>
    <mergeCell ref="D760:D761"/>
    <mergeCell ref="F760:F761"/>
    <mergeCell ref="G760:G761"/>
    <mergeCell ref="I760:I761"/>
    <mergeCell ref="H760:H761"/>
    <mergeCell ref="H762:H763"/>
    <mergeCell ref="U762:U763"/>
    <mergeCell ref="J762:J763"/>
    <mergeCell ref="K762:K763"/>
    <mergeCell ref="Y762:Y763"/>
    <mergeCell ref="B764:B765"/>
    <mergeCell ref="D764:D765"/>
    <mergeCell ref="F764:F765"/>
    <mergeCell ref="G764:G765"/>
    <mergeCell ref="I764:I765"/>
    <mergeCell ref="J764:J765"/>
    <mergeCell ref="K764:K765"/>
    <mergeCell ref="V762:V763"/>
    <mergeCell ref="W762:W763"/>
    <mergeCell ref="X762:X763"/>
    <mergeCell ref="N762:N763"/>
    <mergeCell ref="O762:O763"/>
    <mergeCell ref="R762:R763"/>
    <mergeCell ref="S762:S763"/>
    <mergeCell ref="C762:C763"/>
    <mergeCell ref="E762:E763"/>
    <mergeCell ref="Y764:Y765"/>
    <mergeCell ref="H764:H765"/>
    <mergeCell ref="W764:W765"/>
    <mergeCell ref="Y768:Y769"/>
    <mergeCell ref="J766:J767"/>
    <mergeCell ref="U764:U765"/>
    <mergeCell ref="V764:V765"/>
    <mergeCell ref="L764:L765"/>
    <mergeCell ref="M764:M765"/>
    <mergeCell ref="N764:N765"/>
    <mergeCell ref="O764:O765"/>
    <mergeCell ref="B766:B767"/>
    <mergeCell ref="D766:D767"/>
    <mergeCell ref="K766:K767"/>
    <mergeCell ref="L766:L767"/>
    <mergeCell ref="M766:M767"/>
    <mergeCell ref="N766:N767"/>
    <mergeCell ref="O766:O767"/>
    <mergeCell ref="R766:R767"/>
    <mergeCell ref="H768:H769"/>
    <mergeCell ref="C764:C765"/>
    <mergeCell ref="E764:E765"/>
    <mergeCell ref="C766:C767"/>
    <mergeCell ref="E766:E767"/>
    <mergeCell ref="R764:R765"/>
    <mergeCell ref="S764:S765"/>
    <mergeCell ref="H766:H767"/>
    <mergeCell ref="V766:V767"/>
    <mergeCell ref="W766:W767"/>
    <mergeCell ref="Y766:Y767"/>
    <mergeCell ref="F766:F767"/>
    <mergeCell ref="G766:G767"/>
    <mergeCell ref="I766:I767"/>
    <mergeCell ref="S766:S767"/>
    <mergeCell ref="U766:U767"/>
    <mergeCell ref="I770:I771"/>
    <mergeCell ref="R768:R769"/>
    <mergeCell ref="S768:S769"/>
    <mergeCell ref="U768:U769"/>
    <mergeCell ref="J768:J769"/>
    <mergeCell ref="K768:K769"/>
    <mergeCell ref="L768:L769"/>
    <mergeCell ref="M768:M769"/>
    <mergeCell ref="N768:N769"/>
    <mergeCell ref="O768:O769"/>
    <mergeCell ref="H770:H771"/>
    <mergeCell ref="B768:B769"/>
    <mergeCell ref="D768:D769"/>
    <mergeCell ref="F768:F769"/>
    <mergeCell ref="G768:G769"/>
    <mergeCell ref="I768:I769"/>
    <mergeCell ref="V770:V771"/>
    <mergeCell ref="C768:C769"/>
    <mergeCell ref="E768:E769"/>
    <mergeCell ref="C770:C771"/>
    <mergeCell ref="E770:E771"/>
    <mergeCell ref="Y770:Y771"/>
    <mergeCell ref="B772:B773"/>
    <mergeCell ref="D772:D773"/>
    <mergeCell ref="F772:F773"/>
    <mergeCell ref="G772:G773"/>
    <mergeCell ref="I772:I773"/>
    <mergeCell ref="O770:O771"/>
    <mergeCell ref="R770:R771"/>
    <mergeCell ref="S770:S771"/>
    <mergeCell ref="U770:U771"/>
    <mergeCell ref="J770:J771"/>
    <mergeCell ref="K770:K771"/>
    <mergeCell ref="L770:L771"/>
    <mergeCell ref="M770:M771"/>
    <mergeCell ref="N770:N771"/>
    <mergeCell ref="H772:H773"/>
    <mergeCell ref="Y772:Y773"/>
    <mergeCell ref="B770:B771"/>
    <mergeCell ref="D770:D771"/>
    <mergeCell ref="F770:F771"/>
    <mergeCell ref="G770:G771"/>
    <mergeCell ref="V772:V773"/>
    <mergeCell ref="W772:W773"/>
    <mergeCell ref="X772:X773"/>
    <mergeCell ref="N772:N773"/>
    <mergeCell ref="O772:O773"/>
    <mergeCell ref="R772:R773"/>
    <mergeCell ref="S772:S773"/>
    <mergeCell ref="U772:U773"/>
    <mergeCell ref="J772:J773"/>
    <mergeCell ref="K772:K773"/>
    <mergeCell ref="L772:L773"/>
    <mergeCell ref="M772:M773"/>
    <mergeCell ref="W774:W775"/>
    <mergeCell ref="X774:X775"/>
    <mergeCell ref="Y774:Y775"/>
    <mergeCell ref="B776:B777"/>
    <mergeCell ref="D776:D777"/>
    <mergeCell ref="F776:F777"/>
    <mergeCell ref="G776:G777"/>
    <mergeCell ref="I776:I777"/>
    <mergeCell ref="U774:U775"/>
    <mergeCell ref="V774:V775"/>
    <mergeCell ref="L774:L775"/>
    <mergeCell ref="M774:M775"/>
    <mergeCell ref="N774:N775"/>
    <mergeCell ref="O774:O775"/>
    <mergeCell ref="R774:R775"/>
    <mergeCell ref="S774:S775"/>
    <mergeCell ref="H776:H777"/>
    <mergeCell ref="V776:V777"/>
    <mergeCell ref="W776:W777"/>
    <mergeCell ref="X776:X777"/>
    <mergeCell ref="Y776:Y777"/>
    <mergeCell ref="B774:B775"/>
    <mergeCell ref="D774:D775"/>
    <mergeCell ref="F774:F775"/>
    <mergeCell ref="G774:G775"/>
    <mergeCell ref="I774:I775"/>
    <mergeCell ref="J774:J775"/>
    <mergeCell ref="K774:K775"/>
    <mergeCell ref="C772:C773"/>
    <mergeCell ref="E772:E773"/>
    <mergeCell ref="C774:C775"/>
    <mergeCell ref="B778:B779"/>
    <mergeCell ref="D778:D779"/>
    <mergeCell ref="F778:F779"/>
    <mergeCell ref="G778:G779"/>
    <mergeCell ref="I778:I779"/>
    <mergeCell ref="R776:R777"/>
    <mergeCell ref="S776:S777"/>
    <mergeCell ref="U776:U777"/>
    <mergeCell ref="J776:J777"/>
    <mergeCell ref="K776:K777"/>
    <mergeCell ref="L776:L777"/>
    <mergeCell ref="M776:M777"/>
    <mergeCell ref="N776:N777"/>
    <mergeCell ref="O776:O777"/>
    <mergeCell ref="H778:H779"/>
    <mergeCell ref="D782:D783"/>
    <mergeCell ref="V778:V779"/>
    <mergeCell ref="Y778:Y779"/>
    <mergeCell ref="N778:N779"/>
    <mergeCell ref="O778:O779"/>
    <mergeCell ref="R778:R779"/>
    <mergeCell ref="S778:S779"/>
    <mergeCell ref="U778:U779"/>
    <mergeCell ref="J778:J779"/>
    <mergeCell ref="K778:K779"/>
    <mergeCell ref="L778:L779"/>
    <mergeCell ref="M778:M779"/>
    <mergeCell ref="V780:V781"/>
    <mergeCell ref="W780:W781"/>
    <mergeCell ref="Y780:Y781"/>
    <mergeCell ref="I782:I783"/>
    <mergeCell ref="O780:O781"/>
    <mergeCell ref="R780:R781"/>
    <mergeCell ref="S780:S781"/>
    <mergeCell ref="U780:U781"/>
    <mergeCell ref="J780:J781"/>
    <mergeCell ref="K780:K781"/>
    <mergeCell ref="L780:L781"/>
    <mergeCell ref="M780:M781"/>
    <mergeCell ref="N780:N781"/>
    <mergeCell ref="Y786:Y787"/>
    <mergeCell ref="B780:B781"/>
    <mergeCell ref="D780:D781"/>
    <mergeCell ref="F780:F781"/>
    <mergeCell ref="G780:G781"/>
    <mergeCell ref="I780:I781"/>
    <mergeCell ref="H780:H781"/>
    <mergeCell ref="H782:H783"/>
    <mergeCell ref="Y782:Y783"/>
    <mergeCell ref="B784:B785"/>
    <mergeCell ref="D784:D785"/>
    <mergeCell ref="F784:F785"/>
    <mergeCell ref="G784:G785"/>
    <mergeCell ref="I784:I785"/>
    <mergeCell ref="J784:J785"/>
    <mergeCell ref="K784:K785"/>
    <mergeCell ref="V782:V783"/>
    <mergeCell ref="W782:W783"/>
    <mergeCell ref="X782:X783"/>
    <mergeCell ref="N782:N783"/>
    <mergeCell ref="O782:O783"/>
    <mergeCell ref="R782:R783"/>
    <mergeCell ref="S782:S783"/>
    <mergeCell ref="U782:U783"/>
    <mergeCell ref="J782:J783"/>
    <mergeCell ref="K782:K783"/>
    <mergeCell ref="L782:L783"/>
    <mergeCell ref="M782:M783"/>
    <mergeCell ref="H784:H785"/>
    <mergeCell ref="W784:W785"/>
    <mergeCell ref="X784:X785"/>
    <mergeCell ref="B782:B783"/>
    <mergeCell ref="R786:R787"/>
    <mergeCell ref="S786:S787"/>
    <mergeCell ref="U786:U787"/>
    <mergeCell ref="J786:J787"/>
    <mergeCell ref="K786:K787"/>
    <mergeCell ref="L786:L787"/>
    <mergeCell ref="M786:M787"/>
    <mergeCell ref="N786:N787"/>
    <mergeCell ref="O786:O787"/>
    <mergeCell ref="H788:H789"/>
    <mergeCell ref="V788:V789"/>
    <mergeCell ref="W788:W789"/>
    <mergeCell ref="Y788:Y789"/>
    <mergeCell ref="F782:F783"/>
    <mergeCell ref="G782:G783"/>
    <mergeCell ref="Y784:Y785"/>
    <mergeCell ref="B786:B787"/>
    <mergeCell ref="D786:D787"/>
    <mergeCell ref="F786:F787"/>
    <mergeCell ref="G786:G787"/>
    <mergeCell ref="I786:I787"/>
    <mergeCell ref="U784:U785"/>
    <mergeCell ref="V784:V785"/>
    <mergeCell ref="L784:L785"/>
    <mergeCell ref="M784:M785"/>
    <mergeCell ref="N784:N785"/>
    <mergeCell ref="O784:O785"/>
    <mergeCell ref="R784:R785"/>
    <mergeCell ref="S784:S785"/>
    <mergeCell ref="H786:H787"/>
    <mergeCell ref="V786:V787"/>
    <mergeCell ref="W786:W787"/>
    <mergeCell ref="B790:B791"/>
    <mergeCell ref="D790:D791"/>
    <mergeCell ref="F790:F791"/>
    <mergeCell ref="G790:G791"/>
    <mergeCell ref="I790:I791"/>
    <mergeCell ref="O788:O789"/>
    <mergeCell ref="R788:R789"/>
    <mergeCell ref="S788:S789"/>
    <mergeCell ref="U788:U789"/>
    <mergeCell ref="J788:J789"/>
    <mergeCell ref="K788:K789"/>
    <mergeCell ref="L788:L789"/>
    <mergeCell ref="M788:M789"/>
    <mergeCell ref="N788:N789"/>
    <mergeCell ref="H790:H791"/>
    <mergeCell ref="V790:V791"/>
    <mergeCell ref="W790:W791"/>
    <mergeCell ref="D788:D789"/>
    <mergeCell ref="F788:F789"/>
    <mergeCell ref="G788:G789"/>
    <mergeCell ref="I788:I789"/>
    <mergeCell ref="Y790:Y791"/>
    <mergeCell ref="N790:N791"/>
    <mergeCell ref="O790:O791"/>
    <mergeCell ref="R790:R791"/>
    <mergeCell ref="B788:B789"/>
    <mergeCell ref="S790:S791"/>
    <mergeCell ref="U790:U791"/>
    <mergeCell ref="J790:J791"/>
    <mergeCell ref="K790:K791"/>
    <mergeCell ref="L790:L791"/>
    <mergeCell ref="M790:M791"/>
    <mergeCell ref="V792:V793"/>
    <mergeCell ref="W792:W793"/>
    <mergeCell ref="Y792:Y793"/>
    <mergeCell ref="B794:B795"/>
    <mergeCell ref="D794:D795"/>
    <mergeCell ref="F794:F795"/>
    <mergeCell ref="G794:G795"/>
    <mergeCell ref="I794:I795"/>
    <mergeCell ref="O792:O793"/>
    <mergeCell ref="R792:R793"/>
    <mergeCell ref="S792:S793"/>
    <mergeCell ref="U792:U793"/>
    <mergeCell ref="J792:J793"/>
    <mergeCell ref="K792:K793"/>
    <mergeCell ref="L792:L793"/>
    <mergeCell ref="M792:M793"/>
    <mergeCell ref="N792:N793"/>
    <mergeCell ref="B792:B793"/>
    <mergeCell ref="D792:D793"/>
    <mergeCell ref="F792:F793"/>
    <mergeCell ref="G792:G793"/>
    <mergeCell ref="I792:I793"/>
    <mergeCell ref="H792:H793"/>
    <mergeCell ref="H794:H795"/>
    <mergeCell ref="V794:V795"/>
    <mergeCell ref="W794:W795"/>
    <mergeCell ref="Y794:Y795"/>
    <mergeCell ref="N794:N795"/>
    <mergeCell ref="O794:O795"/>
    <mergeCell ref="R794:R795"/>
    <mergeCell ref="S794:S795"/>
    <mergeCell ref="U794:U795"/>
    <mergeCell ref="J794:J795"/>
    <mergeCell ref="K794:K795"/>
    <mergeCell ref="L794:L795"/>
    <mergeCell ref="M794:M795"/>
    <mergeCell ref="B798:B799"/>
    <mergeCell ref="D798:D799"/>
    <mergeCell ref="F798:F799"/>
    <mergeCell ref="G798:G799"/>
    <mergeCell ref="I798:I799"/>
    <mergeCell ref="O796:O797"/>
    <mergeCell ref="R796:R797"/>
    <mergeCell ref="S796:S797"/>
    <mergeCell ref="U796:U797"/>
    <mergeCell ref="J796:J797"/>
    <mergeCell ref="K796:K797"/>
    <mergeCell ref="L796:L797"/>
    <mergeCell ref="M796:M797"/>
    <mergeCell ref="N796:N797"/>
    <mergeCell ref="B796:B797"/>
    <mergeCell ref="D796:D797"/>
    <mergeCell ref="F796:F797"/>
    <mergeCell ref="F800:F801"/>
    <mergeCell ref="G800:G801"/>
    <mergeCell ref="I800:I801"/>
    <mergeCell ref="H800:H801"/>
    <mergeCell ref="H802:H803"/>
    <mergeCell ref="V802:V803"/>
    <mergeCell ref="W802:W803"/>
    <mergeCell ref="Y802:Y803"/>
    <mergeCell ref="G796:G797"/>
    <mergeCell ref="I796:I797"/>
    <mergeCell ref="H796:H797"/>
    <mergeCell ref="H798:H799"/>
    <mergeCell ref="V798:V799"/>
    <mergeCell ref="W798:W799"/>
    <mergeCell ref="Y798:Y799"/>
    <mergeCell ref="N798:N799"/>
    <mergeCell ref="O798:O799"/>
    <mergeCell ref="R798:R799"/>
    <mergeCell ref="S798:S799"/>
    <mergeCell ref="U798:U799"/>
    <mergeCell ref="J798:J799"/>
    <mergeCell ref="K798:K799"/>
    <mergeCell ref="L798:L799"/>
    <mergeCell ref="M798:M799"/>
    <mergeCell ref="V796:V797"/>
    <mergeCell ref="W796:W797"/>
    <mergeCell ref="Y796:Y797"/>
    <mergeCell ref="B804:B805"/>
    <mergeCell ref="D804:D805"/>
    <mergeCell ref="F804:F805"/>
    <mergeCell ref="G804:G805"/>
    <mergeCell ref="I804:I805"/>
    <mergeCell ref="O802:O803"/>
    <mergeCell ref="R802:R803"/>
    <mergeCell ref="S802:S803"/>
    <mergeCell ref="U802:U803"/>
    <mergeCell ref="J802:J803"/>
    <mergeCell ref="K802:K803"/>
    <mergeCell ref="L802:L803"/>
    <mergeCell ref="M802:M803"/>
    <mergeCell ref="N802:N803"/>
    <mergeCell ref="H804:H805"/>
    <mergeCell ref="Y800:Y801"/>
    <mergeCell ref="B802:B803"/>
    <mergeCell ref="D802:D803"/>
    <mergeCell ref="F802:F803"/>
    <mergeCell ref="G802:G803"/>
    <mergeCell ref="I802:I803"/>
    <mergeCell ref="O800:O801"/>
    <mergeCell ref="R800:R801"/>
    <mergeCell ref="S800:S801"/>
    <mergeCell ref="U800:U801"/>
    <mergeCell ref="J800:J801"/>
    <mergeCell ref="K800:K801"/>
    <mergeCell ref="L800:L801"/>
    <mergeCell ref="M800:M801"/>
    <mergeCell ref="N800:N801"/>
    <mergeCell ref="B800:B801"/>
    <mergeCell ref="D800:D801"/>
    <mergeCell ref="Y804:Y805"/>
    <mergeCell ref="N804:N805"/>
    <mergeCell ref="O804:O805"/>
    <mergeCell ref="R804:R805"/>
    <mergeCell ref="S804:S805"/>
    <mergeCell ref="U804:U805"/>
    <mergeCell ref="J804:J805"/>
    <mergeCell ref="K804:K805"/>
    <mergeCell ref="L804:L805"/>
    <mergeCell ref="M804:M805"/>
    <mergeCell ref="V806:V807"/>
    <mergeCell ref="W806:W807"/>
    <mergeCell ref="Y806:Y807"/>
    <mergeCell ref="B808:B809"/>
    <mergeCell ref="D808:D809"/>
    <mergeCell ref="F808:F809"/>
    <mergeCell ref="G808:G809"/>
    <mergeCell ref="I808:I809"/>
    <mergeCell ref="O806:O807"/>
    <mergeCell ref="R806:R807"/>
    <mergeCell ref="S806:S807"/>
    <mergeCell ref="U806:U807"/>
    <mergeCell ref="J806:J807"/>
    <mergeCell ref="K806:K807"/>
    <mergeCell ref="L806:L807"/>
    <mergeCell ref="M806:M807"/>
    <mergeCell ref="N806:N807"/>
    <mergeCell ref="B806:B807"/>
    <mergeCell ref="D806:D807"/>
    <mergeCell ref="F806:F807"/>
    <mergeCell ref="G806:G807"/>
    <mergeCell ref="I806:I807"/>
    <mergeCell ref="W812:W813"/>
    <mergeCell ref="Y812:Y813"/>
    <mergeCell ref="N812:N813"/>
    <mergeCell ref="O812:O813"/>
    <mergeCell ref="R812:R813"/>
    <mergeCell ref="S812:S813"/>
    <mergeCell ref="U812:U813"/>
    <mergeCell ref="J812:J813"/>
    <mergeCell ref="K812:K813"/>
    <mergeCell ref="L812:L813"/>
    <mergeCell ref="M812:M813"/>
    <mergeCell ref="H806:H807"/>
    <mergeCell ref="V808:V809"/>
    <mergeCell ref="W808:W809"/>
    <mergeCell ref="Y808:Y809"/>
    <mergeCell ref="N808:N809"/>
    <mergeCell ref="O808:O809"/>
    <mergeCell ref="R808:R809"/>
    <mergeCell ref="S808:S809"/>
    <mergeCell ref="U808:U809"/>
    <mergeCell ref="J808:J809"/>
    <mergeCell ref="K808:K809"/>
    <mergeCell ref="L808:L809"/>
    <mergeCell ref="M808:M809"/>
    <mergeCell ref="V810:V811"/>
    <mergeCell ref="W810:W811"/>
    <mergeCell ref="Y810:Y811"/>
    <mergeCell ref="I812:I813"/>
    <mergeCell ref="O810:O811"/>
    <mergeCell ref="R810:R811"/>
    <mergeCell ref="S810:S811"/>
    <mergeCell ref="U810:U811"/>
    <mergeCell ref="B814:B815"/>
    <mergeCell ref="D814:D815"/>
    <mergeCell ref="F814:F815"/>
    <mergeCell ref="G814:G815"/>
    <mergeCell ref="I814:I815"/>
    <mergeCell ref="H814:H815"/>
    <mergeCell ref="N818:N819"/>
    <mergeCell ref="F810:F811"/>
    <mergeCell ref="G810:G811"/>
    <mergeCell ref="I810:I811"/>
    <mergeCell ref="H810:H811"/>
    <mergeCell ref="H812:H813"/>
    <mergeCell ref="B812:B813"/>
    <mergeCell ref="D812:D813"/>
    <mergeCell ref="F812:F813"/>
    <mergeCell ref="G812:G813"/>
    <mergeCell ref="H816:H817"/>
    <mergeCell ref="C810:C811"/>
    <mergeCell ref="E810:E811"/>
    <mergeCell ref="C812:C813"/>
    <mergeCell ref="E812:E813"/>
    <mergeCell ref="C814:C815"/>
    <mergeCell ref="E814:E815"/>
    <mergeCell ref="J810:J811"/>
    <mergeCell ref="K810:K811"/>
    <mergeCell ref="L810:L811"/>
    <mergeCell ref="M810:M811"/>
    <mergeCell ref="N810:N811"/>
    <mergeCell ref="B810:B811"/>
    <mergeCell ref="D810:D811"/>
    <mergeCell ref="V818:V819"/>
    <mergeCell ref="W818:W819"/>
    <mergeCell ref="X818:X819"/>
    <mergeCell ref="Y818:Y819"/>
    <mergeCell ref="O818:O819"/>
    <mergeCell ref="R818:R819"/>
    <mergeCell ref="S818:S819"/>
    <mergeCell ref="U818:U819"/>
    <mergeCell ref="J818:J819"/>
    <mergeCell ref="K818:K819"/>
    <mergeCell ref="L818:L819"/>
    <mergeCell ref="M818:M819"/>
    <mergeCell ref="V814:V815"/>
    <mergeCell ref="W814:W815"/>
    <mergeCell ref="X814:X815"/>
    <mergeCell ref="Y814:Y815"/>
    <mergeCell ref="O814:O815"/>
    <mergeCell ref="R814:R815"/>
    <mergeCell ref="S814:S815"/>
    <mergeCell ref="U814:U815"/>
    <mergeCell ref="J814:J815"/>
    <mergeCell ref="K814:K815"/>
    <mergeCell ref="L814:L815"/>
    <mergeCell ref="M814:M815"/>
    <mergeCell ref="N814:N815"/>
    <mergeCell ref="V816:V817"/>
    <mergeCell ref="W816:W817"/>
    <mergeCell ref="X816:X817"/>
    <mergeCell ref="Y816:Y817"/>
    <mergeCell ref="O816:O817"/>
    <mergeCell ref="R816:R817"/>
    <mergeCell ref="S816:S817"/>
    <mergeCell ref="U816:U817"/>
    <mergeCell ref="J816:J817"/>
    <mergeCell ref="K816:K817"/>
    <mergeCell ref="L816:L817"/>
    <mergeCell ref="M816:M817"/>
    <mergeCell ref="N816:N817"/>
    <mergeCell ref="B816:B817"/>
    <mergeCell ref="D816:D817"/>
    <mergeCell ref="F816:F817"/>
    <mergeCell ref="G816:G817"/>
    <mergeCell ref="I816:I817"/>
    <mergeCell ref="N820:N821"/>
    <mergeCell ref="B824:B825"/>
    <mergeCell ref="D824:D825"/>
    <mergeCell ref="F824:F825"/>
    <mergeCell ref="G824:G825"/>
    <mergeCell ref="I824:I825"/>
    <mergeCell ref="C816:C817"/>
    <mergeCell ref="E816:E817"/>
    <mergeCell ref="C818:C819"/>
    <mergeCell ref="E818:E819"/>
    <mergeCell ref="C824:C825"/>
    <mergeCell ref="E824:E825"/>
    <mergeCell ref="B818:B819"/>
    <mergeCell ref="D818:D819"/>
    <mergeCell ref="F818:F819"/>
    <mergeCell ref="G818:G819"/>
    <mergeCell ref="I818:I819"/>
    <mergeCell ref="S822:S823"/>
    <mergeCell ref="U822:U823"/>
    <mergeCell ref="B820:B821"/>
    <mergeCell ref="D820:D821"/>
    <mergeCell ref="F820:F821"/>
    <mergeCell ref="G820:G821"/>
    <mergeCell ref="J822:J823"/>
    <mergeCell ref="K822:K823"/>
    <mergeCell ref="L822:L823"/>
    <mergeCell ref="M822:M823"/>
    <mergeCell ref="H820:H821"/>
    <mergeCell ref="N822:N823"/>
    <mergeCell ref="B822:B823"/>
    <mergeCell ref="D822:D823"/>
    <mergeCell ref="F822:F823"/>
    <mergeCell ref="G822:G823"/>
    <mergeCell ref="I822:I823"/>
    <mergeCell ref="C820:C821"/>
    <mergeCell ref="E820:E821"/>
    <mergeCell ref="C822:C823"/>
    <mergeCell ref="E822:E823"/>
    <mergeCell ref="V824:V825"/>
    <mergeCell ref="V820:V821"/>
    <mergeCell ref="W820:W821"/>
    <mergeCell ref="I820:I821"/>
    <mergeCell ref="Y824:Y825"/>
    <mergeCell ref="O824:O825"/>
    <mergeCell ref="R824:R825"/>
    <mergeCell ref="S824:S825"/>
    <mergeCell ref="U824:U825"/>
    <mergeCell ref="J824:J825"/>
    <mergeCell ref="K824:K825"/>
    <mergeCell ref="L824:L825"/>
    <mergeCell ref="M824:M825"/>
    <mergeCell ref="N824:N825"/>
    <mergeCell ref="W824:W825"/>
    <mergeCell ref="X824:X825"/>
    <mergeCell ref="X820:X821"/>
    <mergeCell ref="Y820:Y821"/>
    <mergeCell ref="O820:O821"/>
    <mergeCell ref="R820:R821"/>
    <mergeCell ref="S820:S821"/>
    <mergeCell ref="U820:U821"/>
    <mergeCell ref="J820:J821"/>
    <mergeCell ref="K820:K821"/>
    <mergeCell ref="L820:L821"/>
    <mergeCell ref="M820:M821"/>
    <mergeCell ref="V822:V823"/>
    <mergeCell ref="W822:W823"/>
    <mergeCell ref="X822:X823"/>
    <mergeCell ref="Y822:Y823"/>
    <mergeCell ref="O822:O823"/>
    <mergeCell ref="R822:R823"/>
    <mergeCell ref="V826:V827"/>
    <mergeCell ref="W826:W827"/>
    <mergeCell ref="X826:X827"/>
    <mergeCell ref="Y826:Y827"/>
    <mergeCell ref="O826:O827"/>
    <mergeCell ref="R826:R827"/>
    <mergeCell ref="S826:S827"/>
    <mergeCell ref="U826:U827"/>
    <mergeCell ref="J826:J827"/>
    <mergeCell ref="K826:K827"/>
    <mergeCell ref="L826:L827"/>
    <mergeCell ref="M826:M827"/>
    <mergeCell ref="N826:N827"/>
    <mergeCell ref="B826:B827"/>
    <mergeCell ref="D826:D827"/>
    <mergeCell ref="F826:F827"/>
    <mergeCell ref="G826:G827"/>
    <mergeCell ref="I826:I827"/>
    <mergeCell ref="C826:C827"/>
    <mergeCell ref="E826:E827"/>
    <mergeCell ref="X828:X829"/>
    <mergeCell ref="Y828:Y829"/>
    <mergeCell ref="O828:O829"/>
    <mergeCell ref="R828:R829"/>
    <mergeCell ref="S828:S829"/>
    <mergeCell ref="U828:U829"/>
    <mergeCell ref="J828:J829"/>
    <mergeCell ref="K828:K829"/>
    <mergeCell ref="L828:L829"/>
    <mergeCell ref="M828:M829"/>
    <mergeCell ref="N828:N829"/>
    <mergeCell ref="B832:B833"/>
    <mergeCell ref="D832:D833"/>
    <mergeCell ref="F832:F833"/>
    <mergeCell ref="G832:G833"/>
    <mergeCell ref="I832:I833"/>
    <mergeCell ref="V830:V831"/>
    <mergeCell ref="W830:W831"/>
    <mergeCell ref="B828:B829"/>
    <mergeCell ref="D828:D829"/>
    <mergeCell ref="F828:F829"/>
    <mergeCell ref="G828:G829"/>
    <mergeCell ref="I828:I829"/>
    <mergeCell ref="V828:V829"/>
    <mergeCell ref="W828:W829"/>
    <mergeCell ref="J830:J831"/>
    <mergeCell ref="K830:K831"/>
    <mergeCell ref="L830:L831"/>
    <mergeCell ref="M830:M831"/>
    <mergeCell ref="N830:N831"/>
    <mergeCell ref="X830:X831"/>
    <mergeCell ref="Y830:Y831"/>
    <mergeCell ref="O830:O831"/>
    <mergeCell ref="R830:R831"/>
    <mergeCell ref="S830:S831"/>
    <mergeCell ref="U830:U831"/>
    <mergeCell ref="J834:J835"/>
    <mergeCell ref="K834:K835"/>
    <mergeCell ref="L834:L835"/>
    <mergeCell ref="M834:M835"/>
    <mergeCell ref="N834:N835"/>
    <mergeCell ref="B830:B831"/>
    <mergeCell ref="D830:D831"/>
    <mergeCell ref="F830:F831"/>
    <mergeCell ref="G830:G831"/>
    <mergeCell ref="I830:I831"/>
    <mergeCell ref="V832:V833"/>
    <mergeCell ref="W832:W833"/>
    <mergeCell ref="X832:X833"/>
    <mergeCell ref="Y832:Y833"/>
    <mergeCell ref="O832:O833"/>
    <mergeCell ref="R832:R833"/>
    <mergeCell ref="S832:S833"/>
    <mergeCell ref="U832:U833"/>
    <mergeCell ref="J832:J833"/>
    <mergeCell ref="K832:K833"/>
    <mergeCell ref="L832:L833"/>
    <mergeCell ref="M832:M833"/>
    <mergeCell ref="N832:N833"/>
    <mergeCell ref="B836:B837"/>
    <mergeCell ref="D836:D837"/>
    <mergeCell ref="F836:F837"/>
    <mergeCell ref="G836:G837"/>
    <mergeCell ref="Y836:Y837"/>
    <mergeCell ref="O836:O837"/>
    <mergeCell ref="R836:R837"/>
    <mergeCell ref="S836:S837"/>
    <mergeCell ref="U836:U837"/>
    <mergeCell ref="J836:J837"/>
    <mergeCell ref="K836:K837"/>
    <mergeCell ref="L836:L837"/>
    <mergeCell ref="M836:M837"/>
    <mergeCell ref="N836:N837"/>
    <mergeCell ref="V834:V835"/>
    <mergeCell ref="W834:W835"/>
    <mergeCell ref="X834:X835"/>
    <mergeCell ref="Y834:Y835"/>
    <mergeCell ref="O834:O835"/>
    <mergeCell ref="R834:R835"/>
    <mergeCell ref="S834:S835"/>
    <mergeCell ref="U834:U835"/>
    <mergeCell ref="W838:W839"/>
    <mergeCell ref="Y838:Y839"/>
    <mergeCell ref="O838:O839"/>
    <mergeCell ref="R838:R839"/>
    <mergeCell ref="S838:S839"/>
    <mergeCell ref="U838:U839"/>
    <mergeCell ref="J838:J839"/>
    <mergeCell ref="K838:K839"/>
    <mergeCell ref="L838:L839"/>
    <mergeCell ref="M838:M839"/>
    <mergeCell ref="N838:N839"/>
    <mergeCell ref="B838:B839"/>
    <mergeCell ref="D838:D839"/>
    <mergeCell ref="F838:F839"/>
    <mergeCell ref="G838:G839"/>
    <mergeCell ref="I838:I839"/>
    <mergeCell ref="B834:B835"/>
    <mergeCell ref="D834:D835"/>
    <mergeCell ref="F834:F835"/>
    <mergeCell ref="G834:G835"/>
    <mergeCell ref="I834:I835"/>
    <mergeCell ref="H834:H835"/>
    <mergeCell ref="V836:V837"/>
    <mergeCell ref="W836:W837"/>
    <mergeCell ref="X836:X837"/>
    <mergeCell ref="I836:I837"/>
    <mergeCell ref="H836:H837"/>
    <mergeCell ref="V838:V839"/>
    <mergeCell ref="Y840:Y841"/>
    <mergeCell ref="B842:B843"/>
    <mergeCell ref="D842:D843"/>
    <mergeCell ref="F842:F843"/>
    <mergeCell ref="G842:G843"/>
    <mergeCell ref="I842:I843"/>
    <mergeCell ref="J842:J843"/>
    <mergeCell ref="K842:K843"/>
    <mergeCell ref="V840:V841"/>
    <mergeCell ref="W840:W841"/>
    <mergeCell ref="X840:X841"/>
    <mergeCell ref="N840:N841"/>
    <mergeCell ref="O840:O841"/>
    <mergeCell ref="R840:R841"/>
    <mergeCell ref="S840:S841"/>
    <mergeCell ref="U840:U841"/>
    <mergeCell ref="J840:J841"/>
    <mergeCell ref="K840:K841"/>
    <mergeCell ref="L840:L841"/>
    <mergeCell ref="M840:M841"/>
    <mergeCell ref="W842:W843"/>
    <mergeCell ref="X842:X843"/>
    <mergeCell ref="Y842:Y843"/>
    <mergeCell ref="B840:B841"/>
    <mergeCell ref="D840:D841"/>
    <mergeCell ref="F840:F841"/>
    <mergeCell ref="G840:G841"/>
    <mergeCell ref="I840:I841"/>
    <mergeCell ref="U842:U843"/>
    <mergeCell ref="V842:V843"/>
    <mergeCell ref="L842:L843"/>
    <mergeCell ref="M842:M843"/>
    <mergeCell ref="N842:N843"/>
    <mergeCell ref="O842:O843"/>
    <mergeCell ref="R842:R843"/>
    <mergeCell ref="S842:S843"/>
    <mergeCell ref="H844:H845"/>
    <mergeCell ref="H846:H847"/>
    <mergeCell ref="V846:V847"/>
    <mergeCell ref="W846:W847"/>
    <mergeCell ref="M846:M847"/>
    <mergeCell ref="N846:N847"/>
    <mergeCell ref="O846:O847"/>
    <mergeCell ref="R846:R847"/>
    <mergeCell ref="S846:S847"/>
    <mergeCell ref="U846:U847"/>
    <mergeCell ref="D850:D851"/>
    <mergeCell ref="F850:F851"/>
    <mergeCell ref="G850:G851"/>
    <mergeCell ref="I850:I851"/>
    <mergeCell ref="J850:J851"/>
    <mergeCell ref="K850:K851"/>
    <mergeCell ref="H850:H851"/>
    <mergeCell ref="H842:H843"/>
    <mergeCell ref="H852:H853"/>
    <mergeCell ref="W850:W851"/>
    <mergeCell ref="W844:W845"/>
    <mergeCell ref="X844:X845"/>
    <mergeCell ref="D846:D847"/>
    <mergeCell ref="F846:F847"/>
    <mergeCell ref="G846:G847"/>
    <mergeCell ref="I846:I847"/>
    <mergeCell ref="J846:J847"/>
    <mergeCell ref="K846:K847"/>
    <mergeCell ref="U844:U845"/>
    <mergeCell ref="V844:V845"/>
    <mergeCell ref="K844:K845"/>
    <mergeCell ref="M844:M845"/>
    <mergeCell ref="N844:N845"/>
    <mergeCell ref="O844:O845"/>
    <mergeCell ref="R844:R845"/>
    <mergeCell ref="U848:U849"/>
    <mergeCell ref="S844:S845"/>
    <mergeCell ref="X846:X847"/>
    <mergeCell ref="D844:D845"/>
    <mergeCell ref="F844:F845"/>
    <mergeCell ref="G844:G845"/>
    <mergeCell ref="I844:I845"/>
    <mergeCell ref="J844:J845"/>
    <mergeCell ref="M848:M849"/>
    <mergeCell ref="N848:N849"/>
    <mergeCell ref="O848:O849"/>
    <mergeCell ref="L844:L845"/>
    <mergeCell ref="L846:L847"/>
    <mergeCell ref="R848:R849"/>
    <mergeCell ref="S848:S849"/>
    <mergeCell ref="I854:I855"/>
    <mergeCell ref="S852:S853"/>
    <mergeCell ref="U852:U853"/>
    <mergeCell ref="K852:K853"/>
    <mergeCell ref="L852:L853"/>
    <mergeCell ref="M852:M853"/>
    <mergeCell ref="N852:N853"/>
    <mergeCell ref="O852:O853"/>
    <mergeCell ref="R852:R853"/>
    <mergeCell ref="H854:H855"/>
    <mergeCell ref="V854:V855"/>
    <mergeCell ref="W854:W855"/>
    <mergeCell ref="X854:X855"/>
    <mergeCell ref="Y850:Y851"/>
    <mergeCell ref="B852:B853"/>
    <mergeCell ref="D852:D853"/>
    <mergeCell ref="F852:F853"/>
    <mergeCell ref="G852:G853"/>
    <mergeCell ref="I852:I853"/>
    <mergeCell ref="J852:J853"/>
    <mergeCell ref="U850:U851"/>
    <mergeCell ref="V850:V851"/>
    <mergeCell ref="L850:L851"/>
    <mergeCell ref="M850:M851"/>
    <mergeCell ref="N850:N851"/>
    <mergeCell ref="O850:O851"/>
    <mergeCell ref="R850:R851"/>
    <mergeCell ref="S850:S851"/>
    <mergeCell ref="V852:V853"/>
    <mergeCell ref="W852:W853"/>
    <mergeCell ref="Y852:Y853"/>
    <mergeCell ref="B850:B851"/>
    <mergeCell ref="Y854:Y855"/>
    <mergeCell ref="B856:B857"/>
    <mergeCell ref="D856:D857"/>
    <mergeCell ref="F856:F857"/>
    <mergeCell ref="G856:G857"/>
    <mergeCell ref="I856:I857"/>
    <mergeCell ref="R854:R855"/>
    <mergeCell ref="S854:S855"/>
    <mergeCell ref="U854:U855"/>
    <mergeCell ref="J854:J855"/>
    <mergeCell ref="K854:K855"/>
    <mergeCell ref="L854:L855"/>
    <mergeCell ref="M854:M855"/>
    <mergeCell ref="N854:N855"/>
    <mergeCell ref="O854:O855"/>
    <mergeCell ref="H856:H857"/>
    <mergeCell ref="V856:V857"/>
    <mergeCell ref="W856:W857"/>
    <mergeCell ref="Y856:Y857"/>
    <mergeCell ref="N856:N857"/>
    <mergeCell ref="O856:O857"/>
    <mergeCell ref="R856:R857"/>
    <mergeCell ref="S856:S857"/>
    <mergeCell ref="U856:U857"/>
    <mergeCell ref="J856:J857"/>
    <mergeCell ref="K856:K857"/>
    <mergeCell ref="L856:L857"/>
    <mergeCell ref="M856:M857"/>
    <mergeCell ref="B854:B855"/>
    <mergeCell ref="D854:D855"/>
    <mergeCell ref="F854:F855"/>
    <mergeCell ref="G854:G855"/>
    <mergeCell ref="V858:V859"/>
    <mergeCell ref="W858:W859"/>
    <mergeCell ref="D860:D861"/>
    <mergeCell ref="F860:F861"/>
    <mergeCell ref="G860:G861"/>
    <mergeCell ref="I860:I861"/>
    <mergeCell ref="J860:J861"/>
    <mergeCell ref="R858:R859"/>
    <mergeCell ref="S858:S859"/>
    <mergeCell ref="U858:U859"/>
    <mergeCell ref="J858:J859"/>
    <mergeCell ref="K858:K859"/>
    <mergeCell ref="L858:L859"/>
    <mergeCell ref="M858:M859"/>
    <mergeCell ref="N858:N859"/>
    <mergeCell ref="O858:O859"/>
    <mergeCell ref="D858:D859"/>
    <mergeCell ref="F858:F859"/>
    <mergeCell ref="G858:G859"/>
    <mergeCell ref="I858:I859"/>
    <mergeCell ref="H858:H859"/>
    <mergeCell ref="K868:K869"/>
    <mergeCell ref="L868:L869"/>
    <mergeCell ref="K864:K865"/>
    <mergeCell ref="H860:H861"/>
    <mergeCell ref="V860:V861"/>
    <mergeCell ref="W860:W861"/>
    <mergeCell ref="B862:B863"/>
    <mergeCell ref="D862:D863"/>
    <mergeCell ref="F862:F863"/>
    <mergeCell ref="G862:G863"/>
    <mergeCell ref="I862:I863"/>
    <mergeCell ref="J862:J863"/>
    <mergeCell ref="S860:S861"/>
    <mergeCell ref="U860:U861"/>
    <mergeCell ref="K860:K861"/>
    <mergeCell ref="L860:L861"/>
    <mergeCell ref="M860:M861"/>
    <mergeCell ref="N860:N861"/>
    <mergeCell ref="O860:O861"/>
    <mergeCell ref="R860:R861"/>
    <mergeCell ref="H862:H863"/>
    <mergeCell ref="W862:W863"/>
    <mergeCell ref="H866:H867"/>
    <mergeCell ref="V866:V867"/>
    <mergeCell ref="W866:W867"/>
    <mergeCell ref="Y862:Y863"/>
    <mergeCell ref="B864:B865"/>
    <mergeCell ref="D864:D865"/>
    <mergeCell ref="F864:F865"/>
    <mergeCell ref="G864:G865"/>
    <mergeCell ref="I864:I865"/>
    <mergeCell ref="S862:S863"/>
    <mergeCell ref="U862:U863"/>
    <mergeCell ref="K862:K863"/>
    <mergeCell ref="L862:L863"/>
    <mergeCell ref="M862:M863"/>
    <mergeCell ref="N862:N863"/>
    <mergeCell ref="O862:O863"/>
    <mergeCell ref="R862:R863"/>
    <mergeCell ref="H864:H865"/>
    <mergeCell ref="V864:V865"/>
    <mergeCell ref="W864:W865"/>
    <mergeCell ref="Y864:Y865"/>
    <mergeCell ref="R864:R865"/>
    <mergeCell ref="S864:S865"/>
    <mergeCell ref="U864:U865"/>
    <mergeCell ref="J864:J865"/>
    <mergeCell ref="L864:L865"/>
    <mergeCell ref="M864:M865"/>
    <mergeCell ref="N864:N865"/>
    <mergeCell ref="O864:O865"/>
    <mergeCell ref="V862:V863"/>
    <mergeCell ref="Y866:Y867"/>
    <mergeCell ref="B868:B869"/>
    <mergeCell ref="D868:D869"/>
    <mergeCell ref="F868:F869"/>
    <mergeCell ref="G868:G869"/>
    <mergeCell ref="I868:I869"/>
    <mergeCell ref="O866:O867"/>
    <mergeCell ref="R866:R867"/>
    <mergeCell ref="S866:S867"/>
    <mergeCell ref="U866:U867"/>
    <mergeCell ref="J866:J867"/>
    <mergeCell ref="K866:K867"/>
    <mergeCell ref="L866:L867"/>
    <mergeCell ref="M866:M867"/>
    <mergeCell ref="N866:N867"/>
    <mergeCell ref="H868:H869"/>
    <mergeCell ref="B866:B867"/>
    <mergeCell ref="D866:D867"/>
    <mergeCell ref="F866:F867"/>
    <mergeCell ref="G866:G867"/>
    <mergeCell ref="I866:I867"/>
    <mergeCell ref="V868:V869"/>
    <mergeCell ref="W868:W869"/>
    <mergeCell ref="Y868:Y869"/>
    <mergeCell ref="M868:M869"/>
    <mergeCell ref="X868:X869"/>
    <mergeCell ref="N868:N869"/>
    <mergeCell ref="O868:O869"/>
    <mergeCell ref="R868:R869"/>
    <mergeCell ref="S868:S869"/>
    <mergeCell ref="U868:U869"/>
    <mergeCell ref="J868:J869"/>
    <mergeCell ref="Y870:Y871"/>
    <mergeCell ref="B872:B873"/>
    <mergeCell ref="D872:D873"/>
    <mergeCell ref="F872:F873"/>
    <mergeCell ref="G872:G873"/>
    <mergeCell ref="I872:I873"/>
    <mergeCell ref="J872:J873"/>
    <mergeCell ref="V870:V871"/>
    <mergeCell ref="W870:W871"/>
    <mergeCell ref="M870:M871"/>
    <mergeCell ref="N870:N871"/>
    <mergeCell ref="O870:O871"/>
    <mergeCell ref="R870:R871"/>
    <mergeCell ref="S870:S871"/>
    <mergeCell ref="U870:U871"/>
    <mergeCell ref="H872:H873"/>
    <mergeCell ref="V872:V873"/>
    <mergeCell ref="W872:W873"/>
    <mergeCell ref="X872:X873"/>
    <mergeCell ref="Y872:Y873"/>
    <mergeCell ref="D870:D871"/>
    <mergeCell ref="F870:F871"/>
    <mergeCell ref="G870:G871"/>
    <mergeCell ref="I870:I871"/>
    <mergeCell ref="J870:J871"/>
    <mergeCell ref="K870:K871"/>
    <mergeCell ref="H870:H871"/>
    <mergeCell ref="X870:X871"/>
    <mergeCell ref="B874:B875"/>
    <mergeCell ref="D874:D875"/>
    <mergeCell ref="F874:F875"/>
    <mergeCell ref="G874:G875"/>
    <mergeCell ref="I874:I875"/>
    <mergeCell ref="S872:S873"/>
    <mergeCell ref="U872:U873"/>
    <mergeCell ref="K872:K873"/>
    <mergeCell ref="L872:L873"/>
    <mergeCell ref="M872:M873"/>
    <mergeCell ref="N872:N873"/>
    <mergeCell ref="O872:O873"/>
    <mergeCell ref="R872:R873"/>
    <mergeCell ref="H874:H875"/>
    <mergeCell ref="V874:V875"/>
    <mergeCell ref="W874:W875"/>
    <mergeCell ref="Y874:Y875"/>
    <mergeCell ref="C872:C873"/>
    <mergeCell ref="E872:E873"/>
    <mergeCell ref="C874:C875"/>
    <mergeCell ref="E874:E875"/>
    <mergeCell ref="F876:F877"/>
    <mergeCell ref="G876:G877"/>
    <mergeCell ref="I876:I877"/>
    <mergeCell ref="O874:O875"/>
    <mergeCell ref="R874:R875"/>
    <mergeCell ref="S874:S875"/>
    <mergeCell ref="U874:U875"/>
    <mergeCell ref="J874:J875"/>
    <mergeCell ref="K874:K875"/>
    <mergeCell ref="L874:L875"/>
    <mergeCell ref="M874:M875"/>
    <mergeCell ref="N874:N875"/>
    <mergeCell ref="H876:H877"/>
    <mergeCell ref="V876:V877"/>
    <mergeCell ref="W876:W877"/>
    <mergeCell ref="D915:D916"/>
    <mergeCell ref="F915:F916"/>
    <mergeCell ref="G915:G916"/>
    <mergeCell ref="I915:I916"/>
    <mergeCell ref="O876:O877"/>
    <mergeCell ref="R876:R877"/>
    <mergeCell ref="S876:S877"/>
    <mergeCell ref="U876:U877"/>
    <mergeCell ref="J876:J877"/>
    <mergeCell ref="K876:K877"/>
    <mergeCell ref="L876:L877"/>
    <mergeCell ref="M876:M877"/>
    <mergeCell ref="N876:N877"/>
    <mergeCell ref="H915:H916"/>
    <mergeCell ref="F878:F879"/>
    <mergeCell ref="U878:U879"/>
    <mergeCell ref="R878:R879"/>
    <mergeCell ref="K911:K912"/>
    <mergeCell ref="L911:L912"/>
    <mergeCell ref="K913:K914"/>
    <mergeCell ref="L913:L914"/>
    <mergeCell ref="F882:F883"/>
    <mergeCell ref="F886:F887"/>
    <mergeCell ref="F888:F889"/>
    <mergeCell ref="F890:F891"/>
    <mergeCell ref="V915:V916"/>
    <mergeCell ref="W915:W916"/>
    <mergeCell ref="Y915:Y916"/>
    <mergeCell ref="B917:B918"/>
    <mergeCell ref="D917:D918"/>
    <mergeCell ref="F917:F918"/>
    <mergeCell ref="G917:G918"/>
    <mergeCell ref="I917:I918"/>
    <mergeCell ref="O915:O916"/>
    <mergeCell ref="R915:R916"/>
    <mergeCell ref="S915:S916"/>
    <mergeCell ref="U915:U916"/>
    <mergeCell ref="J915:J916"/>
    <mergeCell ref="K915:K916"/>
    <mergeCell ref="L915:L916"/>
    <mergeCell ref="M915:M916"/>
    <mergeCell ref="N915:N916"/>
    <mergeCell ref="H917:H918"/>
    <mergeCell ref="V917:V918"/>
    <mergeCell ref="V913:V914"/>
    <mergeCell ref="W917:W918"/>
    <mergeCell ref="Y917:Y918"/>
    <mergeCell ref="N917:N918"/>
    <mergeCell ref="O917:O918"/>
    <mergeCell ref="B915:B916"/>
    <mergeCell ref="W921:W922"/>
    <mergeCell ref="Y921:Y922"/>
    <mergeCell ref="N921:N922"/>
    <mergeCell ref="O921:O922"/>
    <mergeCell ref="R921:R922"/>
    <mergeCell ref="S921:S922"/>
    <mergeCell ref="U921:U922"/>
    <mergeCell ref="J921:J922"/>
    <mergeCell ref="K921:K922"/>
    <mergeCell ref="L921:L922"/>
    <mergeCell ref="M921:M922"/>
    <mergeCell ref="R917:R918"/>
    <mergeCell ref="S917:S918"/>
    <mergeCell ref="U917:U918"/>
    <mergeCell ref="J917:J918"/>
    <mergeCell ref="K917:K918"/>
    <mergeCell ref="L917:L918"/>
    <mergeCell ref="M917:M918"/>
    <mergeCell ref="V919:V920"/>
    <mergeCell ref="W919:W920"/>
    <mergeCell ref="Y919:Y920"/>
    <mergeCell ref="O919:O920"/>
    <mergeCell ref="R919:R920"/>
    <mergeCell ref="S919:S920"/>
    <mergeCell ref="U919:U920"/>
    <mergeCell ref="J919:J920"/>
    <mergeCell ref="C915:C916"/>
    <mergeCell ref="B923:B924"/>
    <mergeCell ref="D923:D924"/>
    <mergeCell ref="F923:F924"/>
    <mergeCell ref="G923:G924"/>
    <mergeCell ref="I923:I924"/>
    <mergeCell ref="H923:H924"/>
    <mergeCell ref="V925:V926"/>
    <mergeCell ref="G919:G920"/>
    <mergeCell ref="I919:I920"/>
    <mergeCell ref="H919:H920"/>
    <mergeCell ref="H921:H922"/>
    <mergeCell ref="V921:V922"/>
    <mergeCell ref="B921:B922"/>
    <mergeCell ref="D921:D922"/>
    <mergeCell ref="F921:F922"/>
    <mergeCell ref="G921:G922"/>
    <mergeCell ref="I921:I922"/>
    <mergeCell ref="K919:K920"/>
    <mergeCell ref="L919:L920"/>
    <mergeCell ref="M919:M920"/>
    <mergeCell ref="N919:N920"/>
    <mergeCell ref="B919:B920"/>
    <mergeCell ref="D919:D920"/>
    <mergeCell ref="F919:F920"/>
    <mergeCell ref="V923:V924"/>
    <mergeCell ref="W923:W924"/>
    <mergeCell ref="X923:X924"/>
    <mergeCell ref="Y923:Y924"/>
    <mergeCell ref="O923:O924"/>
    <mergeCell ref="R923:R924"/>
    <mergeCell ref="S923:S924"/>
    <mergeCell ref="U923:U924"/>
    <mergeCell ref="J923:J924"/>
    <mergeCell ref="K923:K924"/>
    <mergeCell ref="L923:L924"/>
    <mergeCell ref="M923:M924"/>
    <mergeCell ref="N923:N924"/>
    <mergeCell ref="X925:X926"/>
    <mergeCell ref="Y925:Y926"/>
    <mergeCell ref="O925:O926"/>
    <mergeCell ref="R925:R926"/>
    <mergeCell ref="S925:S926"/>
    <mergeCell ref="U925:U926"/>
    <mergeCell ref="J925:J926"/>
    <mergeCell ref="K925:K926"/>
    <mergeCell ref="L925:L926"/>
    <mergeCell ref="M925:M926"/>
    <mergeCell ref="N925:N926"/>
    <mergeCell ref="V927:V928"/>
    <mergeCell ref="W927:W928"/>
    <mergeCell ref="Y927:Y928"/>
    <mergeCell ref="R927:R928"/>
    <mergeCell ref="S927:S928"/>
    <mergeCell ref="U927:U928"/>
    <mergeCell ref="J927:J928"/>
    <mergeCell ref="K927:K928"/>
    <mergeCell ref="L927:L928"/>
    <mergeCell ref="M927:M928"/>
    <mergeCell ref="N927:N928"/>
    <mergeCell ref="B927:B928"/>
    <mergeCell ref="D927:D928"/>
    <mergeCell ref="F927:F928"/>
    <mergeCell ref="G927:G928"/>
    <mergeCell ref="I927:I928"/>
    <mergeCell ref="W925:W926"/>
    <mergeCell ref="B925:B926"/>
    <mergeCell ref="D925:D926"/>
    <mergeCell ref="F925:F926"/>
    <mergeCell ref="G925:G926"/>
    <mergeCell ref="I925:I926"/>
    <mergeCell ref="H925:H926"/>
    <mergeCell ref="H927:H928"/>
    <mergeCell ref="Y929:Y930"/>
    <mergeCell ref="N929:N930"/>
    <mergeCell ref="O929:O930"/>
    <mergeCell ref="R929:R930"/>
    <mergeCell ref="S929:S930"/>
    <mergeCell ref="U929:U930"/>
    <mergeCell ref="J929:J930"/>
    <mergeCell ref="K929:K930"/>
    <mergeCell ref="L929:L930"/>
    <mergeCell ref="M929:M930"/>
    <mergeCell ref="V931:V932"/>
    <mergeCell ref="W931:W932"/>
    <mergeCell ref="Y931:Y932"/>
    <mergeCell ref="O931:O932"/>
    <mergeCell ref="R931:R932"/>
    <mergeCell ref="S931:S932"/>
    <mergeCell ref="U931:U932"/>
    <mergeCell ref="J931:J932"/>
    <mergeCell ref="K931:K932"/>
    <mergeCell ref="L931:L932"/>
    <mergeCell ref="M931:M932"/>
    <mergeCell ref="N931:N932"/>
    <mergeCell ref="B931:B932"/>
    <mergeCell ref="D931:D932"/>
    <mergeCell ref="F931:F932"/>
    <mergeCell ref="G931:G932"/>
    <mergeCell ref="I931:I932"/>
    <mergeCell ref="R933:R934"/>
    <mergeCell ref="S933:S934"/>
    <mergeCell ref="U933:U934"/>
    <mergeCell ref="J933:J934"/>
    <mergeCell ref="K933:K934"/>
    <mergeCell ref="L933:L934"/>
    <mergeCell ref="M933:M934"/>
    <mergeCell ref="V929:V930"/>
    <mergeCell ref="W935:W936"/>
    <mergeCell ref="W929:W930"/>
    <mergeCell ref="B929:B930"/>
    <mergeCell ref="D929:D930"/>
    <mergeCell ref="F929:F930"/>
    <mergeCell ref="G929:G930"/>
    <mergeCell ref="I929:I930"/>
    <mergeCell ref="H931:H932"/>
    <mergeCell ref="H933:H934"/>
    <mergeCell ref="H935:H936"/>
    <mergeCell ref="B935:B936"/>
    <mergeCell ref="D935:D936"/>
    <mergeCell ref="F935:F936"/>
    <mergeCell ref="H929:H930"/>
    <mergeCell ref="C933:C934"/>
    <mergeCell ref="E933:E934"/>
    <mergeCell ref="C935:C936"/>
    <mergeCell ref="E935:E936"/>
    <mergeCell ref="R939:R940"/>
    <mergeCell ref="S939:S940"/>
    <mergeCell ref="U939:U940"/>
    <mergeCell ref="J939:J940"/>
    <mergeCell ref="K939:K940"/>
    <mergeCell ref="L939:L940"/>
    <mergeCell ref="M939:M940"/>
    <mergeCell ref="W941:W942"/>
    <mergeCell ref="W937:W938"/>
    <mergeCell ref="X937:X938"/>
    <mergeCell ref="X935:X936"/>
    <mergeCell ref="B933:B934"/>
    <mergeCell ref="D933:D934"/>
    <mergeCell ref="F933:F934"/>
    <mergeCell ref="G933:G934"/>
    <mergeCell ref="I933:I934"/>
    <mergeCell ref="U935:U936"/>
    <mergeCell ref="V935:V936"/>
    <mergeCell ref="L935:L936"/>
    <mergeCell ref="M935:M936"/>
    <mergeCell ref="N935:N936"/>
    <mergeCell ref="S937:S938"/>
    <mergeCell ref="U937:U938"/>
    <mergeCell ref="L937:L938"/>
    <mergeCell ref="M937:M938"/>
    <mergeCell ref="N937:N938"/>
    <mergeCell ref="O937:O938"/>
    <mergeCell ref="V937:V938"/>
    <mergeCell ref="C937:C938"/>
    <mergeCell ref="E937:E938"/>
    <mergeCell ref="C939:C940"/>
    <mergeCell ref="E939:E940"/>
    <mergeCell ref="B937:B938"/>
    <mergeCell ref="D937:D938"/>
    <mergeCell ref="F937:F938"/>
    <mergeCell ref="G937:G938"/>
    <mergeCell ref="I937:I938"/>
    <mergeCell ref="J941:J942"/>
    <mergeCell ref="K941:K942"/>
    <mergeCell ref="V939:V940"/>
    <mergeCell ref="R937:R938"/>
    <mergeCell ref="J937:J938"/>
    <mergeCell ref="K937:K938"/>
    <mergeCell ref="H941:H942"/>
    <mergeCell ref="S941:S942"/>
    <mergeCell ref="Y933:Y934"/>
    <mergeCell ref="Y937:Y938"/>
    <mergeCell ref="Y935:Y936"/>
    <mergeCell ref="O935:O936"/>
    <mergeCell ref="R935:R936"/>
    <mergeCell ref="S935:S936"/>
    <mergeCell ref="H937:H938"/>
    <mergeCell ref="H939:H940"/>
    <mergeCell ref="Y939:Y940"/>
    <mergeCell ref="Y941:Y942"/>
    <mergeCell ref="I935:I936"/>
    <mergeCell ref="J935:J936"/>
    <mergeCell ref="K935:K936"/>
    <mergeCell ref="V933:V934"/>
    <mergeCell ref="W933:W934"/>
    <mergeCell ref="X933:X934"/>
    <mergeCell ref="N933:N934"/>
    <mergeCell ref="O933:O934"/>
    <mergeCell ref="W939:W940"/>
    <mergeCell ref="M943:M944"/>
    <mergeCell ref="N943:N944"/>
    <mergeCell ref="O943:O944"/>
    <mergeCell ref="H945:H946"/>
    <mergeCell ref="B943:B944"/>
    <mergeCell ref="D943:D944"/>
    <mergeCell ref="F943:F944"/>
    <mergeCell ref="G943:G944"/>
    <mergeCell ref="X941:X942"/>
    <mergeCell ref="W943:W944"/>
    <mergeCell ref="X943:X944"/>
    <mergeCell ref="Y945:Y946"/>
    <mergeCell ref="B947:B948"/>
    <mergeCell ref="D947:D948"/>
    <mergeCell ref="B939:B940"/>
    <mergeCell ref="D939:D940"/>
    <mergeCell ref="F939:F940"/>
    <mergeCell ref="G939:G940"/>
    <mergeCell ref="I939:I940"/>
    <mergeCell ref="I943:I944"/>
    <mergeCell ref="U941:U942"/>
    <mergeCell ref="V941:V942"/>
    <mergeCell ref="L941:L942"/>
    <mergeCell ref="M941:M942"/>
    <mergeCell ref="N941:N942"/>
    <mergeCell ref="O941:O942"/>
    <mergeCell ref="R941:R942"/>
    <mergeCell ref="H943:H944"/>
    <mergeCell ref="V943:V944"/>
    <mergeCell ref="X939:X940"/>
    <mergeCell ref="N939:N940"/>
    <mergeCell ref="O939:O940"/>
    <mergeCell ref="V945:V946"/>
    <mergeCell ref="W945:W946"/>
    <mergeCell ref="X945:X946"/>
    <mergeCell ref="N945:N946"/>
    <mergeCell ref="O945:O946"/>
    <mergeCell ref="R945:R946"/>
    <mergeCell ref="S945:S946"/>
    <mergeCell ref="U945:U946"/>
    <mergeCell ref="J945:J946"/>
    <mergeCell ref="K945:K946"/>
    <mergeCell ref="L945:L946"/>
    <mergeCell ref="M945:M946"/>
    <mergeCell ref="H947:H948"/>
    <mergeCell ref="W947:W948"/>
    <mergeCell ref="Y943:Y944"/>
    <mergeCell ref="B941:B942"/>
    <mergeCell ref="D941:D942"/>
    <mergeCell ref="F941:F942"/>
    <mergeCell ref="G941:G942"/>
    <mergeCell ref="I941:I942"/>
    <mergeCell ref="X947:X948"/>
    <mergeCell ref="B945:B946"/>
    <mergeCell ref="D945:D946"/>
    <mergeCell ref="F945:F946"/>
    <mergeCell ref="G945:G946"/>
    <mergeCell ref="I945:I946"/>
    <mergeCell ref="R943:R944"/>
    <mergeCell ref="S943:S944"/>
    <mergeCell ref="U943:U944"/>
    <mergeCell ref="J943:J944"/>
    <mergeCell ref="K943:K944"/>
    <mergeCell ref="L943:L944"/>
    <mergeCell ref="N949:N950"/>
    <mergeCell ref="O949:O950"/>
    <mergeCell ref="H951:H952"/>
    <mergeCell ref="Y947:Y948"/>
    <mergeCell ref="B949:B950"/>
    <mergeCell ref="D949:D950"/>
    <mergeCell ref="F949:F950"/>
    <mergeCell ref="G949:G950"/>
    <mergeCell ref="I949:I950"/>
    <mergeCell ref="U947:U948"/>
    <mergeCell ref="V947:V948"/>
    <mergeCell ref="L947:L948"/>
    <mergeCell ref="M947:M948"/>
    <mergeCell ref="N947:N948"/>
    <mergeCell ref="O947:O948"/>
    <mergeCell ref="R947:R948"/>
    <mergeCell ref="S947:S948"/>
    <mergeCell ref="V949:V950"/>
    <mergeCell ref="W949:W950"/>
    <mergeCell ref="X949:X950"/>
    <mergeCell ref="Y949:Y950"/>
    <mergeCell ref="R949:R950"/>
    <mergeCell ref="S949:S950"/>
    <mergeCell ref="U949:U950"/>
    <mergeCell ref="J949:J950"/>
    <mergeCell ref="K949:K950"/>
    <mergeCell ref="L949:L950"/>
    <mergeCell ref="F947:F948"/>
    <mergeCell ref="G947:G948"/>
    <mergeCell ref="I947:I948"/>
    <mergeCell ref="J947:J948"/>
    <mergeCell ref="K947:K948"/>
    <mergeCell ref="R953:R954"/>
    <mergeCell ref="S953:S954"/>
    <mergeCell ref="Y951:Y952"/>
    <mergeCell ref="B953:B954"/>
    <mergeCell ref="D953:D954"/>
    <mergeCell ref="F953:F954"/>
    <mergeCell ref="G953:G954"/>
    <mergeCell ref="I953:I954"/>
    <mergeCell ref="J953:J954"/>
    <mergeCell ref="K953:K954"/>
    <mergeCell ref="V951:V952"/>
    <mergeCell ref="W951:W952"/>
    <mergeCell ref="X951:X952"/>
    <mergeCell ref="N951:N952"/>
    <mergeCell ref="O951:O952"/>
    <mergeCell ref="R951:R952"/>
    <mergeCell ref="S951:S952"/>
    <mergeCell ref="U951:U952"/>
    <mergeCell ref="J951:J952"/>
    <mergeCell ref="K951:K952"/>
    <mergeCell ref="L951:L952"/>
    <mergeCell ref="M951:M952"/>
    <mergeCell ref="B951:B952"/>
    <mergeCell ref="D951:D952"/>
    <mergeCell ref="F951:F952"/>
    <mergeCell ref="G951:G952"/>
    <mergeCell ref="I951:I952"/>
    <mergeCell ref="L953:L954"/>
    <mergeCell ref="D957:D958"/>
    <mergeCell ref="F957:F958"/>
    <mergeCell ref="G957:G958"/>
    <mergeCell ref="I957:I958"/>
    <mergeCell ref="R955:R956"/>
    <mergeCell ref="S955:S956"/>
    <mergeCell ref="U955:U956"/>
    <mergeCell ref="J955:J956"/>
    <mergeCell ref="K955:K956"/>
    <mergeCell ref="L955:L956"/>
    <mergeCell ref="M955:M956"/>
    <mergeCell ref="N955:N956"/>
    <mergeCell ref="O955:O956"/>
    <mergeCell ref="B955:B956"/>
    <mergeCell ref="D955:D956"/>
    <mergeCell ref="F955:F956"/>
    <mergeCell ref="G955:G956"/>
    <mergeCell ref="I955:I956"/>
    <mergeCell ref="H957:H958"/>
    <mergeCell ref="Y957:Y958"/>
    <mergeCell ref="E7:E8"/>
    <mergeCell ref="V957:V958"/>
    <mergeCell ref="W957:W958"/>
    <mergeCell ref="X957:X958"/>
    <mergeCell ref="N957:N958"/>
    <mergeCell ref="O957:O958"/>
    <mergeCell ref="R957:R958"/>
    <mergeCell ref="S957:S958"/>
    <mergeCell ref="U957:U958"/>
    <mergeCell ref="J957:J958"/>
    <mergeCell ref="K957:K958"/>
    <mergeCell ref="L957:L958"/>
    <mergeCell ref="M957:M958"/>
    <mergeCell ref="V955:V956"/>
    <mergeCell ref="W955:W956"/>
    <mergeCell ref="X955:X956"/>
    <mergeCell ref="Y955:Y956"/>
    <mergeCell ref="W953:W954"/>
    <mergeCell ref="X953:X954"/>
    <mergeCell ref="Y953:Y954"/>
    <mergeCell ref="U953:U954"/>
    <mergeCell ref="V953:V954"/>
    <mergeCell ref="G661:G662"/>
    <mergeCell ref="F677:F678"/>
    <mergeCell ref="F679:F680"/>
    <mergeCell ref="F667:F668"/>
    <mergeCell ref="F669:F670"/>
    <mergeCell ref="F671:F672"/>
    <mergeCell ref="F673:F674"/>
    <mergeCell ref="F675:F676"/>
    <mergeCell ref="G935:G936"/>
    <mergeCell ref="H959:H960"/>
    <mergeCell ref="H961:H962"/>
    <mergeCell ref="H963:H964"/>
    <mergeCell ref="H965:H966"/>
    <mergeCell ref="H967:H968"/>
    <mergeCell ref="H969:H970"/>
    <mergeCell ref="H971:H972"/>
    <mergeCell ref="H973:H974"/>
    <mergeCell ref="H975:H976"/>
    <mergeCell ref="H977:H978"/>
    <mergeCell ref="F961:F962"/>
    <mergeCell ref="F963:F964"/>
    <mergeCell ref="F965:F966"/>
    <mergeCell ref="F967:F968"/>
    <mergeCell ref="F969:F970"/>
    <mergeCell ref="F971:F972"/>
    <mergeCell ref="F973:F974"/>
    <mergeCell ref="F975:F976"/>
    <mergeCell ref="F977:F978"/>
    <mergeCell ref="G969:G970"/>
    <mergeCell ref="H953:H954"/>
    <mergeCell ref="M953:M954"/>
    <mergeCell ref="N953:N954"/>
    <mergeCell ref="O953:O954"/>
    <mergeCell ref="H949:H950"/>
    <mergeCell ref="O927:O928"/>
    <mergeCell ref="L870:L871"/>
    <mergeCell ref="F714:F715"/>
    <mergeCell ref="F716:F717"/>
    <mergeCell ref="F718:F719"/>
    <mergeCell ref="F702:F703"/>
    <mergeCell ref="F704:F705"/>
    <mergeCell ref="F706:F707"/>
    <mergeCell ref="F708:F709"/>
    <mergeCell ref="F710:F711"/>
    <mergeCell ref="F712:F713"/>
    <mergeCell ref="I706:I707"/>
    <mergeCell ref="I704:I705"/>
    <mergeCell ref="J704:J705"/>
    <mergeCell ref="K704:K705"/>
    <mergeCell ref="L704:L705"/>
    <mergeCell ref="M704:M705"/>
    <mergeCell ref="N704:N705"/>
    <mergeCell ref="O704:O705"/>
    <mergeCell ref="I712:I713"/>
    <mergeCell ref="J712:J713"/>
    <mergeCell ref="I714:I715"/>
    <mergeCell ref="J714:J715"/>
    <mergeCell ref="I716:I717"/>
    <mergeCell ref="J716:J717"/>
    <mergeCell ref="I718:I719"/>
    <mergeCell ref="M949:M950"/>
    <mergeCell ref="H581:H582"/>
    <mergeCell ref="O577:O578"/>
    <mergeCell ref="R577:R578"/>
    <mergeCell ref="S577:S578"/>
    <mergeCell ref="U577:U578"/>
    <mergeCell ref="L557:L558"/>
    <mergeCell ref="M557:M558"/>
    <mergeCell ref="F593:F594"/>
    <mergeCell ref="F589:F590"/>
    <mergeCell ref="S567:S568"/>
    <mergeCell ref="U567:U568"/>
    <mergeCell ref="N557:N558"/>
    <mergeCell ref="L549:L550"/>
    <mergeCell ref="M549:M550"/>
    <mergeCell ref="N549:N550"/>
    <mergeCell ref="O521:O522"/>
    <mergeCell ref="J641:J642"/>
    <mergeCell ref="N535:N536"/>
    <mergeCell ref="O535:O536"/>
    <mergeCell ref="J535:J536"/>
    <mergeCell ref="I535:I536"/>
    <mergeCell ref="I537:I538"/>
    <mergeCell ref="R539:R540"/>
    <mergeCell ref="S539:S540"/>
    <mergeCell ref="O539:O540"/>
    <mergeCell ref="N539:N540"/>
    <mergeCell ref="M539:M540"/>
    <mergeCell ref="L539:L540"/>
    <mergeCell ref="K539:K540"/>
    <mergeCell ref="J539:J540"/>
    <mergeCell ref="I539:I540"/>
    <mergeCell ref="M543:M544"/>
    <mergeCell ref="U681:U682"/>
    <mergeCell ref="L691:L693"/>
    <mergeCell ref="O691:O693"/>
    <mergeCell ref="U677:U678"/>
    <mergeCell ref="L154:L155"/>
    <mergeCell ref="M154:M155"/>
    <mergeCell ref="N154:N155"/>
    <mergeCell ref="O154:O155"/>
    <mergeCell ref="R154:R155"/>
    <mergeCell ref="S154:S155"/>
    <mergeCell ref="U154:U155"/>
    <mergeCell ref="K154:K155"/>
    <mergeCell ref="R160:R161"/>
    <mergeCell ref="S160:S161"/>
    <mergeCell ref="L160:L161"/>
    <mergeCell ref="S162:S163"/>
    <mergeCell ref="U162:U163"/>
    <mergeCell ref="U164:U165"/>
    <mergeCell ref="R164:R165"/>
    <mergeCell ref="S164:S165"/>
    <mergeCell ref="O164:O165"/>
    <mergeCell ref="N164:N165"/>
    <mergeCell ref="M164:M165"/>
    <mergeCell ref="L164:L165"/>
    <mergeCell ref="K164:K165"/>
    <mergeCell ref="R663:R664"/>
    <mergeCell ref="S663:S664"/>
    <mergeCell ref="U663:U664"/>
    <mergeCell ref="K663:K664"/>
    <mergeCell ref="L663:L664"/>
    <mergeCell ref="M663:M664"/>
    <mergeCell ref="N663:N664"/>
    <mergeCell ref="I154:I155"/>
    <mergeCell ref="U156:U157"/>
    <mergeCell ref="S156:S157"/>
    <mergeCell ref="R156:R157"/>
    <mergeCell ref="O156:O157"/>
    <mergeCell ref="N156:N157"/>
    <mergeCell ref="M156:M157"/>
    <mergeCell ref="L156:L157"/>
    <mergeCell ref="K156:K157"/>
    <mergeCell ref="I156:I157"/>
    <mergeCell ref="J156:J157"/>
    <mergeCell ref="L158:L159"/>
    <mergeCell ref="K158:K159"/>
    <mergeCell ref="J158:J159"/>
    <mergeCell ref="I158:I159"/>
    <mergeCell ref="M158:M159"/>
    <mergeCell ref="R158:R159"/>
    <mergeCell ref="S158:S159"/>
    <mergeCell ref="U158:U159"/>
    <mergeCell ref="J154:J155"/>
    <mergeCell ref="J162:J163"/>
    <mergeCell ref="I162:I163"/>
    <mergeCell ref="I164:I165"/>
    <mergeCell ref="J164:J165"/>
    <mergeCell ref="U268:U269"/>
    <mergeCell ref="U270:U271"/>
    <mergeCell ref="S240:S241"/>
    <mergeCell ref="R240:R241"/>
    <mergeCell ref="Q240:Q241"/>
    <mergeCell ref="O240:O241"/>
    <mergeCell ref="N240:N241"/>
    <mergeCell ref="M240:M241"/>
    <mergeCell ref="L240:L241"/>
    <mergeCell ref="K240:K241"/>
    <mergeCell ref="J240:J241"/>
    <mergeCell ref="R242:R243"/>
    <mergeCell ref="Q242:Q243"/>
    <mergeCell ref="O242:O243"/>
    <mergeCell ref="N242:N243"/>
    <mergeCell ref="M242:M243"/>
    <mergeCell ref="L242:L243"/>
    <mergeCell ref="K242:K243"/>
    <mergeCell ref="S270:S271"/>
    <mergeCell ref="R270:R271"/>
    <mergeCell ref="Q270:Q271"/>
    <mergeCell ref="Q268:Q269"/>
    <mergeCell ref="O268:O269"/>
    <mergeCell ref="N268:N269"/>
    <mergeCell ref="M268:M269"/>
    <mergeCell ref="L268:L269"/>
    <mergeCell ref="K268:K269"/>
    <mergeCell ref="J268:J269"/>
    <mergeCell ref="U272:U273"/>
    <mergeCell ref="U313:U314"/>
    <mergeCell ref="U315:U316"/>
    <mergeCell ref="U317:U318"/>
    <mergeCell ref="U311:U312"/>
    <mergeCell ref="I311:I312"/>
    <mergeCell ref="J311:J312"/>
    <mergeCell ref="K311:K312"/>
    <mergeCell ref="L311:L312"/>
    <mergeCell ref="M311:M312"/>
    <mergeCell ref="N311:N312"/>
    <mergeCell ref="O311:O312"/>
    <mergeCell ref="Q311:Q312"/>
    <mergeCell ref="R311:R312"/>
    <mergeCell ref="S311:S312"/>
    <mergeCell ref="I313:I314"/>
    <mergeCell ref="J313:J314"/>
    <mergeCell ref="K313:K314"/>
    <mergeCell ref="M313:M314"/>
    <mergeCell ref="J315:J316"/>
    <mergeCell ref="N309:N310"/>
    <mergeCell ref="O309:O310"/>
    <mergeCell ref="O297:O298"/>
    <mergeCell ref="R297:R298"/>
    <mergeCell ref="S297:S298"/>
    <mergeCell ref="U297:U298"/>
    <mergeCell ref="J297:J298"/>
    <mergeCell ref="K297:K298"/>
    <mergeCell ref="L297:L298"/>
    <mergeCell ref="I315:I316"/>
    <mergeCell ref="R317:R318"/>
    <mergeCell ref="S317:S318"/>
    <mergeCell ref="J321:J322"/>
    <mergeCell ref="I321:I322"/>
    <mergeCell ref="S321:S322"/>
    <mergeCell ref="U323:U324"/>
    <mergeCell ref="I323:I324"/>
    <mergeCell ref="J323:J324"/>
    <mergeCell ref="K323:K324"/>
    <mergeCell ref="L323:L324"/>
    <mergeCell ref="M323:M324"/>
    <mergeCell ref="N323:N324"/>
    <mergeCell ref="O323:O324"/>
    <mergeCell ref="R323:R324"/>
    <mergeCell ref="S323:S324"/>
    <mergeCell ref="S272:S273"/>
    <mergeCell ref="R272:R273"/>
    <mergeCell ref="Q272:Q273"/>
    <mergeCell ref="L272:L273"/>
    <mergeCell ref="O272:O273"/>
    <mergeCell ref="N272:N273"/>
    <mergeCell ref="M272:M273"/>
    <mergeCell ref="K272:K273"/>
    <mergeCell ref="J272:J273"/>
    <mergeCell ref="I272:I273"/>
    <mergeCell ref="M297:M298"/>
    <mergeCell ref="N297:N298"/>
    <mergeCell ref="S291:S292"/>
    <mergeCell ref="U291:U292"/>
    <mergeCell ref="J291:J292"/>
    <mergeCell ref="K291:K292"/>
    <mergeCell ref="L291:L292"/>
    <mergeCell ref="M291:M292"/>
    <mergeCell ref="N291:N292"/>
    <mergeCell ref="M371:M372"/>
    <mergeCell ref="N371:N372"/>
    <mergeCell ref="O371:O372"/>
    <mergeCell ref="R521:R522"/>
    <mergeCell ref="S521:S522"/>
    <mergeCell ref="U521:U522"/>
    <mergeCell ref="O503:O504"/>
    <mergeCell ref="R503:R504"/>
    <mergeCell ref="S503:S504"/>
    <mergeCell ref="U503:U504"/>
    <mergeCell ref="U321:U322"/>
    <mergeCell ref="R321:R322"/>
    <mergeCell ref="O321:O322"/>
    <mergeCell ref="N321:N322"/>
    <mergeCell ref="M321:M322"/>
    <mergeCell ref="L321:L322"/>
    <mergeCell ref="K321:K322"/>
    <mergeCell ref="M507:M508"/>
    <mergeCell ref="N507:N508"/>
    <mergeCell ref="O507:O508"/>
    <mergeCell ref="N503:N504"/>
    <mergeCell ref="R499:R500"/>
    <mergeCell ref="S499:S500"/>
    <mergeCell ref="U499:U500"/>
    <mergeCell ref="K495:K496"/>
    <mergeCell ref="L495:L496"/>
    <mergeCell ref="M495:M496"/>
    <mergeCell ref="N495:N496"/>
    <mergeCell ref="N489:N490"/>
    <mergeCell ref="R479:R480"/>
    <mergeCell ref="S479:S480"/>
    <mergeCell ref="U479:U480"/>
    <mergeCell ref="L361:L362"/>
    <mergeCell ref="U373:U374"/>
    <mergeCell ref="R371:R372"/>
    <mergeCell ref="S371:S372"/>
    <mergeCell ref="U393:U394"/>
    <mergeCell ref="U533:U534"/>
    <mergeCell ref="S533:S534"/>
    <mergeCell ref="R533:R534"/>
    <mergeCell ref="I533:I534"/>
    <mergeCell ref="K533:K534"/>
    <mergeCell ref="J533:J534"/>
    <mergeCell ref="L533:L534"/>
    <mergeCell ref="M533:M534"/>
    <mergeCell ref="N533:N534"/>
    <mergeCell ref="O533:O534"/>
    <mergeCell ref="U535:U536"/>
    <mergeCell ref="U537:U538"/>
    <mergeCell ref="S535:S536"/>
    <mergeCell ref="R535:R536"/>
    <mergeCell ref="K535:K536"/>
    <mergeCell ref="L535:L536"/>
    <mergeCell ref="M535:M536"/>
    <mergeCell ref="I369:I370"/>
    <mergeCell ref="J369:J370"/>
    <mergeCell ref="K369:K370"/>
    <mergeCell ref="L369:L370"/>
    <mergeCell ref="M369:M370"/>
    <mergeCell ref="N369:N370"/>
    <mergeCell ref="O369:O370"/>
    <mergeCell ref="U371:U372"/>
    <mergeCell ref="I371:I372"/>
    <mergeCell ref="J371:J372"/>
    <mergeCell ref="U539:U540"/>
    <mergeCell ref="R537:R538"/>
    <mergeCell ref="S537:S538"/>
    <mergeCell ref="K537:K538"/>
    <mergeCell ref="M537:M538"/>
    <mergeCell ref="N537:N538"/>
    <mergeCell ref="O537:O538"/>
    <mergeCell ref="L537:L538"/>
    <mergeCell ref="J537:J538"/>
    <mergeCell ref="U547:U548"/>
    <mergeCell ref="J545:J546"/>
    <mergeCell ref="I545:I546"/>
    <mergeCell ref="J543:J544"/>
    <mergeCell ref="I543:I544"/>
    <mergeCell ref="I547:I548"/>
    <mergeCell ref="J547:J548"/>
    <mergeCell ref="K547:K548"/>
    <mergeCell ref="L547:L548"/>
    <mergeCell ref="M547:M548"/>
    <mergeCell ref="N547:N548"/>
    <mergeCell ref="O547:O548"/>
    <mergeCell ref="R547:R548"/>
    <mergeCell ref="S547:S548"/>
    <mergeCell ref="U541:U542"/>
    <mergeCell ref="I541:I542"/>
    <mergeCell ref="K541:K542"/>
    <mergeCell ref="J541:J542"/>
    <mergeCell ref="L541:L542"/>
    <mergeCell ref="M541:M542"/>
    <mergeCell ref="N541:N542"/>
    <mergeCell ref="O541:O542"/>
    <mergeCell ref="R541:R542"/>
    <mergeCell ref="S541:S542"/>
    <mergeCell ref="U545:U546"/>
    <mergeCell ref="U543:U544"/>
    <mergeCell ref="R543:R544"/>
    <mergeCell ref="S543:S544"/>
    <mergeCell ref="S545:S546"/>
    <mergeCell ref="R545:R546"/>
    <mergeCell ref="O543:O544"/>
    <mergeCell ref="N543:N544"/>
    <mergeCell ref="U595:U597"/>
    <mergeCell ref="R595:R597"/>
    <mergeCell ref="S595:S597"/>
    <mergeCell ref="K595:K597"/>
    <mergeCell ref="L595:L597"/>
    <mergeCell ref="N595:N597"/>
    <mergeCell ref="O595:O597"/>
    <mergeCell ref="M595:M597"/>
    <mergeCell ref="O545:O546"/>
    <mergeCell ref="R583:R584"/>
    <mergeCell ref="S583:S584"/>
    <mergeCell ref="U583:U584"/>
    <mergeCell ref="R575:R576"/>
    <mergeCell ref="S575:S576"/>
    <mergeCell ref="U575:U576"/>
    <mergeCell ref="S569:S570"/>
    <mergeCell ref="U569:U570"/>
    <mergeCell ref="S589:S590"/>
    <mergeCell ref="U589:U590"/>
    <mergeCell ref="K573:K574"/>
    <mergeCell ref="L573:L574"/>
    <mergeCell ref="M573:M574"/>
    <mergeCell ref="N573:N574"/>
    <mergeCell ref="M623:M624"/>
    <mergeCell ref="L623:L624"/>
    <mergeCell ref="K623:K624"/>
    <mergeCell ref="S625:S626"/>
    <mergeCell ref="R625:R626"/>
    <mergeCell ref="O625:O626"/>
    <mergeCell ref="N625:N626"/>
    <mergeCell ref="M625:M626"/>
    <mergeCell ref="R627:R628"/>
    <mergeCell ref="O627:O628"/>
    <mergeCell ref="I598:I599"/>
    <mergeCell ref="K600:K601"/>
    <mergeCell ref="J600:J601"/>
    <mergeCell ref="I600:I601"/>
    <mergeCell ref="U602:U603"/>
    <mergeCell ref="S602:S603"/>
    <mergeCell ref="R602:R603"/>
    <mergeCell ref="I602:I603"/>
    <mergeCell ref="K602:K603"/>
    <mergeCell ref="J602:J603"/>
    <mergeCell ref="L602:L603"/>
    <mergeCell ref="M602:M603"/>
    <mergeCell ref="N602:N603"/>
    <mergeCell ref="O602:O603"/>
    <mergeCell ref="U604:U605"/>
    <mergeCell ref="S604:S605"/>
    <mergeCell ref="R604:R605"/>
    <mergeCell ref="K604:K605"/>
    <mergeCell ref="L604:L605"/>
    <mergeCell ref="M604:M605"/>
    <mergeCell ref="N604:N605"/>
    <mergeCell ref="O604:O605"/>
    <mergeCell ref="U606:U607"/>
    <mergeCell ref="S606:S607"/>
    <mergeCell ref="R606:R607"/>
    <mergeCell ref="I606:I607"/>
    <mergeCell ref="K606:K607"/>
    <mergeCell ref="J606:J607"/>
    <mergeCell ref="L606:L607"/>
    <mergeCell ref="M606:M607"/>
    <mergeCell ref="N606:N607"/>
    <mergeCell ref="O606:O607"/>
    <mergeCell ref="U608:U609"/>
    <mergeCell ref="K608:K609"/>
    <mergeCell ref="S608:S609"/>
    <mergeCell ref="R608:R609"/>
    <mergeCell ref="O608:O609"/>
    <mergeCell ref="N608:N609"/>
    <mergeCell ref="M608:M609"/>
    <mergeCell ref="L608:L609"/>
    <mergeCell ref="J608:J609"/>
    <mergeCell ref="I608:I609"/>
    <mergeCell ref="I627:I628"/>
    <mergeCell ref="S627:S628"/>
    <mergeCell ref="I665:I666"/>
    <mergeCell ref="J665:J666"/>
    <mergeCell ref="I667:I668"/>
    <mergeCell ref="J667:J668"/>
    <mergeCell ref="I669:I670"/>
    <mergeCell ref="J669:J670"/>
    <mergeCell ref="I671:I672"/>
    <mergeCell ref="J671:J672"/>
    <mergeCell ref="S671:S672"/>
    <mergeCell ref="L667:L668"/>
    <mergeCell ref="K667:K668"/>
    <mergeCell ref="M647:M648"/>
    <mergeCell ref="I649:I650"/>
    <mergeCell ref="I673:I674"/>
    <mergeCell ref="J673:J674"/>
    <mergeCell ref="S629:S630"/>
    <mergeCell ref="R629:R630"/>
    <mergeCell ref="K669:K670"/>
    <mergeCell ref="L671:L672"/>
    <mergeCell ref="K671:K672"/>
    <mergeCell ref="M671:M672"/>
    <mergeCell ref="N671:N672"/>
    <mergeCell ref="O671:O672"/>
    <mergeCell ref="R671:R672"/>
    <mergeCell ref="J663:J664"/>
    <mergeCell ref="O663:O664"/>
    <mergeCell ref="R667:R668"/>
    <mergeCell ref="M669:M670"/>
    <mergeCell ref="K665:K666"/>
    <mergeCell ref="M665:M666"/>
    <mergeCell ref="I675:I676"/>
    <mergeCell ref="J675:J676"/>
    <mergeCell ref="I677:I678"/>
    <mergeCell ref="J677:J678"/>
    <mergeCell ref="R679:R680"/>
    <mergeCell ref="S679:S680"/>
    <mergeCell ref="S677:S678"/>
    <mergeCell ref="O679:O680"/>
    <mergeCell ref="N679:N680"/>
    <mergeCell ref="M679:M680"/>
    <mergeCell ref="L679:L680"/>
    <mergeCell ref="K679:K680"/>
    <mergeCell ref="J679:J680"/>
    <mergeCell ref="I679:I680"/>
    <mergeCell ref="M673:M674"/>
    <mergeCell ref="L673:L674"/>
    <mergeCell ref="K673:K674"/>
    <mergeCell ref="I685:I686"/>
    <mergeCell ref="J685:J686"/>
    <mergeCell ref="I683:I684"/>
    <mergeCell ref="J683:J684"/>
    <mergeCell ref="K683:K684"/>
    <mergeCell ref="L683:L684"/>
    <mergeCell ref="M683:M684"/>
    <mergeCell ref="N683:N684"/>
    <mergeCell ref="O683:O684"/>
    <mergeCell ref="R683:R684"/>
    <mergeCell ref="S683:S684"/>
    <mergeCell ref="R685:R686"/>
    <mergeCell ref="S685:S686"/>
    <mergeCell ref="S687:S688"/>
    <mergeCell ref="R687:R688"/>
    <mergeCell ref="O689:O690"/>
    <mergeCell ref="N689:N690"/>
    <mergeCell ref="M689:M690"/>
    <mergeCell ref="O687:O688"/>
    <mergeCell ref="N687:N688"/>
    <mergeCell ref="M687:M688"/>
    <mergeCell ref="L687:L688"/>
    <mergeCell ref="L685:L686"/>
    <mergeCell ref="M685:M686"/>
    <mergeCell ref="N685:N686"/>
    <mergeCell ref="O685:O686"/>
    <mergeCell ref="K706:K707"/>
    <mergeCell ref="J706:J707"/>
    <mergeCell ref="J691:J693"/>
    <mergeCell ref="I691:I693"/>
    <mergeCell ref="S689:S690"/>
    <mergeCell ref="R689:R690"/>
    <mergeCell ref="L689:L690"/>
    <mergeCell ref="K689:K690"/>
    <mergeCell ref="J689:J690"/>
    <mergeCell ref="I689:I690"/>
    <mergeCell ref="K687:K688"/>
    <mergeCell ref="I687:I688"/>
    <mergeCell ref="J687:J688"/>
    <mergeCell ref="R694:R695"/>
    <mergeCell ref="R702:R703"/>
    <mergeCell ref="R700:R701"/>
    <mergeCell ref="S700:S701"/>
    <mergeCell ref="K700:K701"/>
    <mergeCell ref="L700:L701"/>
    <mergeCell ref="M700:M701"/>
    <mergeCell ref="N700:N701"/>
    <mergeCell ref="O700:O701"/>
    <mergeCell ref="J700:J701"/>
    <mergeCell ref="I700:I701"/>
    <mergeCell ref="I702:I703"/>
    <mergeCell ref="J702:J703"/>
    <mergeCell ref="N691:N693"/>
    <mergeCell ref="M691:M693"/>
    <mergeCell ref="K698:K699"/>
    <mergeCell ref="L698:L699"/>
    <mergeCell ref="M698:M699"/>
    <mergeCell ref="N698:N699"/>
    <mergeCell ref="U720:U721"/>
    <mergeCell ref="U718:U719"/>
    <mergeCell ref="S718:S719"/>
    <mergeCell ref="R718:R719"/>
    <mergeCell ref="O718:O719"/>
    <mergeCell ref="N718:N719"/>
    <mergeCell ref="M718:M719"/>
    <mergeCell ref="L718:L719"/>
    <mergeCell ref="K718:K719"/>
    <mergeCell ref="J708:J709"/>
    <mergeCell ref="I710:I711"/>
    <mergeCell ref="J710:J711"/>
    <mergeCell ref="K710:K711"/>
    <mergeCell ref="L710:L711"/>
    <mergeCell ref="M710:M711"/>
    <mergeCell ref="N710:N711"/>
    <mergeCell ref="O710:O711"/>
    <mergeCell ref="S710:S711"/>
    <mergeCell ref="U710:U711"/>
    <mergeCell ref="R710:R711"/>
    <mergeCell ref="U708:U709"/>
    <mergeCell ref="S708:S709"/>
    <mergeCell ref="R708:R709"/>
    <mergeCell ref="O708:O709"/>
    <mergeCell ref="N708:N709"/>
    <mergeCell ref="M708:M709"/>
    <mergeCell ref="K708:K709"/>
    <mergeCell ref="I708:I709"/>
    <mergeCell ref="R714:R715"/>
    <mergeCell ref="S712:S713"/>
    <mergeCell ref="R712:R713"/>
    <mergeCell ref="O714:O715"/>
    <mergeCell ref="N714:N715"/>
    <mergeCell ref="M714:M715"/>
    <mergeCell ref="L714:L715"/>
    <mergeCell ref="K714:K715"/>
    <mergeCell ref="K712:K713"/>
    <mergeCell ref="L712:L713"/>
    <mergeCell ref="J718:J719"/>
    <mergeCell ref="I720:I721"/>
    <mergeCell ref="J720:J721"/>
    <mergeCell ref="K720:K721"/>
    <mergeCell ref="L720:L721"/>
    <mergeCell ref="M720:M721"/>
    <mergeCell ref="N720:N721"/>
    <mergeCell ref="O720:O721"/>
    <mergeCell ref="R720:R721"/>
    <mergeCell ref="S720:S721"/>
    <mergeCell ref="L848:L849"/>
    <mergeCell ref="I698:I699"/>
    <mergeCell ref="J698:J699"/>
    <mergeCell ref="I694:I695"/>
    <mergeCell ref="J694:J695"/>
    <mergeCell ref="K694:K695"/>
    <mergeCell ref="L694:L695"/>
    <mergeCell ref="M694:M695"/>
    <mergeCell ref="N694:N695"/>
    <mergeCell ref="O694:O695"/>
    <mergeCell ref="K696:K697"/>
    <mergeCell ref="L696:L697"/>
    <mergeCell ref="M696:M697"/>
    <mergeCell ref="N696:N697"/>
    <mergeCell ref="O696:O697"/>
    <mergeCell ref="R696:R697"/>
    <mergeCell ref="S696:S697"/>
    <mergeCell ref="K716:K717"/>
    <mergeCell ref="L716:L717"/>
    <mergeCell ref="I696:I697"/>
    <mergeCell ref="J696:J697"/>
    <mergeCell ref="K702:K703"/>
    <mergeCell ref="L702:L703"/>
    <mergeCell ref="M702:M703"/>
    <mergeCell ref="N702:N703"/>
    <mergeCell ref="O702:O703"/>
    <mergeCell ref="M716:M717"/>
    <mergeCell ref="N716:N717"/>
    <mergeCell ref="O716:O717"/>
    <mergeCell ref="R716:R717"/>
    <mergeCell ref="S716:S717"/>
    <mergeCell ref="S714:S715"/>
    <mergeCell ref="R890:R891"/>
    <mergeCell ref="U890:U891"/>
    <mergeCell ref="I886:I887"/>
    <mergeCell ref="J886:J887"/>
    <mergeCell ref="I888:I889"/>
    <mergeCell ref="J888:J889"/>
    <mergeCell ref="I890:I891"/>
    <mergeCell ref="J890:J891"/>
    <mergeCell ref="U716:U717"/>
    <mergeCell ref="U714:U715"/>
    <mergeCell ref="U712:U713"/>
    <mergeCell ref="S878:S879"/>
    <mergeCell ref="K878:K879"/>
    <mergeCell ref="L878:L879"/>
    <mergeCell ref="M878:M879"/>
    <mergeCell ref="N878:N879"/>
    <mergeCell ref="O878:O879"/>
    <mergeCell ref="J878:J879"/>
    <mergeCell ref="I878:I879"/>
    <mergeCell ref="U880:U881"/>
    <mergeCell ref="R880:R881"/>
    <mergeCell ref="S880:S881"/>
    <mergeCell ref="O880:O881"/>
    <mergeCell ref="N880:N881"/>
    <mergeCell ref="M880:M881"/>
    <mergeCell ref="L880:L881"/>
    <mergeCell ref="K880:K881"/>
    <mergeCell ref="J880:J881"/>
    <mergeCell ref="I880:I881"/>
    <mergeCell ref="I848:I849"/>
    <mergeCell ref="J848:J849"/>
    <mergeCell ref="K848:K849"/>
    <mergeCell ref="I882:I883"/>
    <mergeCell ref="J882:J883"/>
    <mergeCell ref="U882:U883"/>
    <mergeCell ref="S882:S883"/>
    <mergeCell ref="R882:R883"/>
    <mergeCell ref="O882:O883"/>
    <mergeCell ref="N882:N883"/>
    <mergeCell ref="M882:M883"/>
    <mergeCell ref="L882:L883"/>
    <mergeCell ref="K882:K883"/>
    <mergeCell ref="S884:S885"/>
    <mergeCell ref="R884:R885"/>
    <mergeCell ref="O884:O885"/>
    <mergeCell ref="N884:N885"/>
    <mergeCell ref="M884:M885"/>
    <mergeCell ref="L884:L885"/>
    <mergeCell ref="K884:K885"/>
    <mergeCell ref="I884:I885"/>
    <mergeCell ref="J884:J885"/>
    <mergeCell ref="U884:U885"/>
    <mergeCell ref="R892:R894"/>
    <mergeCell ref="S892:S894"/>
    <mergeCell ref="U892:U894"/>
    <mergeCell ref="K892:K894"/>
    <mergeCell ref="L892:L894"/>
    <mergeCell ref="M892:M894"/>
    <mergeCell ref="N892:N894"/>
    <mergeCell ref="O892:O894"/>
    <mergeCell ref="I892:I894"/>
    <mergeCell ref="J892:J894"/>
    <mergeCell ref="S888:S889"/>
    <mergeCell ref="R888:R889"/>
    <mergeCell ref="R886:R887"/>
    <mergeCell ref="S886:S887"/>
    <mergeCell ref="K886:K887"/>
    <mergeCell ref="L886:L887"/>
    <mergeCell ref="M886:M887"/>
    <mergeCell ref="N886:N887"/>
    <mergeCell ref="O886:O887"/>
    <mergeCell ref="K888:K889"/>
    <mergeCell ref="L888:L889"/>
    <mergeCell ref="M888:M889"/>
    <mergeCell ref="N888:N889"/>
    <mergeCell ref="O888:O889"/>
    <mergeCell ref="S890:S891"/>
    <mergeCell ref="U888:U889"/>
    <mergeCell ref="U886:U887"/>
    <mergeCell ref="K890:K891"/>
    <mergeCell ref="L890:L891"/>
    <mergeCell ref="M890:M891"/>
    <mergeCell ref="N890:N891"/>
    <mergeCell ref="O890:O891"/>
    <mergeCell ref="U895:U896"/>
    <mergeCell ref="U897:U898"/>
    <mergeCell ref="U899:U900"/>
    <mergeCell ref="R911:R912"/>
    <mergeCell ref="S911:S912"/>
    <mergeCell ref="R909:R910"/>
    <mergeCell ref="S909:S910"/>
    <mergeCell ref="S907:S908"/>
    <mergeCell ref="R907:R908"/>
    <mergeCell ref="S905:S906"/>
    <mergeCell ref="R905:R906"/>
    <mergeCell ref="S903:S904"/>
    <mergeCell ref="R903:R904"/>
    <mergeCell ref="R901:R902"/>
    <mergeCell ref="R899:R900"/>
    <mergeCell ref="S899:S900"/>
    <mergeCell ref="S897:S898"/>
    <mergeCell ref="R897:R898"/>
    <mergeCell ref="R895:R896"/>
    <mergeCell ref="S895:S896"/>
    <mergeCell ref="S901:S902"/>
    <mergeCell ref="U907:U908"/>
    <mergeCell ref="U911:U912"/>
    <mergeCell ref="U909:U910"/>
    <mergeCell ref="U903:U904"/>
    <mergeCell ref="U901:U902"/>
    <mergeCell ref="U905:U906"/>
    <mergeCell ref="N895:N896"/>
    <mergeCell ref="O895:O896"/>
    <mergeCell ref="K897:K898"/>
    <mergeCell ref="L897:L898"/>
    <mergeCell ref="M897:M898"/>
    <mergeCell ref="N897:N898"/>
    <mergeCell ref="O897:O898"/>
    <mergeCell ref="I895:I896"/>
    <mergeCell ref="J895:J896"/>
    <mergeCell ref="I897:I898"/>
    <mergeCell ref="J897:J898"/>
    <mergeCell ref="I899:I900"/>
    <mergeCell ref="J899:J900"/>
    <mergeCell ref="K899:K900"/>
    <mergeCell ref="L899:L900"/>
    <mergeCell ref="M899:M900"/>
    <mergeCell ref="N899:N900"/>
    <mergeCell ref="O899:O900"/>
    <mergeCell ref="M901:M902"/>
    <mergeCell ref="L901:L902"/>
    <mergeCell ref="K901:K902"/>
    <mergeCell ref="J901:J902"/>
    <mergeCell ref="I901:I902"/>
    <mergeCell ref="I903:I904"/>
    <mergeCell ref="J903:J904"/>
    <mergeCell ref="K903:K904"/>
    <mergeCell ref="L903:L904"/>
    <mergeCell ref="M903:M904"/>
    <mergeCell ref="N903:N904"/>
    <mergeCell ref="O903:O904"/>
    <mergeCell ref="K905:K906"/>
    <mergeCell ref="L905:L906"/>
    <mergeCell ref="M905:M906"/>
    <mergeCell ref="N905:N906"/>
    <mergeCell ref="O905:O906"/>
    <mergeCell ref="U913:U914"/>
    <mergeCell ref="I913:I914"/>
    <mergeCell ref="J913:J914"/>
    <mergeCell ref="R913:R914"/>
    <mergeCell ref="S913:S914"/>
    <mergeCell ref="S977:S978"/>
    <mergeCell ref="R977:R978"/>
    <mergeCell ref="O977:O978"/>
    <mergeCell ref="N977:N978"/>
    <mergeCell ref="M977:M978"/>
    <mergeCell ref="L977:L978"/>
    <mergeCell ref="K977:K978"/>
    <mergeCell ref="J977:J978"/>
    <mergeCell ref="I977:I978"/>
    <mergeCell ref="U975:U976"/>
    <mergeCell ref="S975:S976"/>
    <mergeCell ref="R975:R976"/>
    <mergeCell ref="M975:M976"/>
    <mergeCell ref="N975:N976"/>
    <mergeCell ref="O975:O976"/>
    <mergeCell ref="L975:L976"/>
    <mergeCell ref="K975:K976"/>
    <mergeCell ref="J975:J976"/>
    <mergeCell ref="I975:I976"/>
    <mergeCell ref="U973:U974"/>
    <mergeCell ref="S973:S974"/>
    <mergeCell ref="R973:R974"/>
    <mergeCell ref="M973:M974"/>
    <mergeCell ref="N973:N974"/>
    <mergeCell ref="O973:O974"/>
    <mergeCell ref="L973:L974"/>
    <mergeCell ref="K973:K974"/>
    <mergeCell ref="J973:J974"/>
    <mergeCell ref="I973:I974"/>
    <mergeCell ref="S971:S972"/>
    <mergeCell ref="U969:U970"/>
    <mergeCell ref="S969:S970"/>
    <mergeCell ref="R969:R970"/>
    <mergeCell ref="R971:R972"/>
    <mergeCell ref="M969:M970"/>
    <mergeCell ref="N969:N970"/>
    <mergeCell ref="O969:O970"/>
    <mergeCell ref="L969:L970"/>
    <mergeCell ref="K969:K970"/>
    <mergeCell ref="K971:K972"/>
    <mergeCell ref="L971:L972"/>
    <mergeCell ref="M971:M972"/>
    <mergeCell ref="N971:N972"/>
    <mergeCell ref="O971:O972"/>
    <mergeCell ref="J971:J972"/>
    <mergeCell ref="I971:I972"/>
    <mergeCell ref="I969:I970"/>
    <mergeCell ref="J969:J970"/>
    <mergeCell ref="J963:J964"/>
    <mergeCell ref="I963:I964"/>
    <mergeCell ref="S961:S962"/>
    <mergeCell ref="R961:R962"/>
    <mergeCell ref="O961:O962"/>
    <mergeCell ref="N961:N962"/>
    <mergeCell ref="M961:M962"/>
    <mergeCell ref="L961:L962"/>
    <mergeCell ref="K961:K962"/>
    <mergeCell ref="J961:J962"/>
    <mergeCell ref="I961:I962"/>
    <mergeCell ref="I967:I968"/>
    <mergeCell ref="J967:J968"/>
    <mergeCell ref="K967:K968"/>
    <mergeCell ref="L967:L968"/>
    <mergeCell ref="M967:M968"/>
    <mergeCell ref="N967:N968"/>
    <mergeCell ref="O967:O968"/>
    <mergeCell ref="R967:R968"/>
    <mergeCell ref="S967:S968"/>
    <mergeCell ref="S965:S966"/>
    <mergeCell ref="R965:R966"/>
    <mergeCell ref="O965:O966"/>
    <mergeCell ref="N965:N966"/>
    <mergeCell ref="M965:M966"/>
    <mergeCell ref="L965:L966"/>
    <mergeCell ref="K965:K966"/>
    <mergeCell ref="J965:J966"/>
    <mergeCell ref="I965:I966"/>
    <mergeCell ref="U959:U960"/>
    <mergeCell ref="U977:U978"/>
    <mergeCell ref="U114:U115"/>
    <mergeCell ref="U116:U117"/>
    <mergeCell ref="U122:U123"/>
    <mergeCell ref="U120:U121"/>
    <mergeCell ref="U110:U111"/>
    <mergeCell ref="S110:S111"/>
    <mergeCell ref="M110:M111"/>
    <mergeCell ref="N110:N111"/>
    <mergeCell ref="O110:O111"/>
    <mergeCell ref="L110:L111"/>
    <mergeCell ref="K110:K111"/>
    <mergeCell ref="S114:S115"/>
    <mergeCell ref="S112:S113"/>
    <mergeCell ref="R112:R113"/>
    <mergeCell ref="R114:R115"/>
    <mergeCell ref="U112:U113"/>
    <mergeCell ref="N114:N115"/>
    <mergeCell ref="M114:M115"/>
    <mergeCell ref="L114:L115"/>
    <mergeCell ref="K114:K115"/>
    <mergeCell ref="U963:U964"/>
    <mergeCell ref="U961:U962"/>
    <mergeCell ref="R963:R964"/>
    <mergeCell ref="S963:S964"/>
    <mergeCell ref="O963:O964"/>
    <mergeCell ref="N963:N964"/>
    <mergeCell ref="M963:M964"/>
    <mergeCell ref="L963:L964"/>
    <mergeCell ref="K963:K964"/>
    <mergeCell ref="U965:U966"/>
    <mergeCell ref="R120:R121"/>
    <mergeCell ref="K108:K109"/>
    <mergeCell ref="M108:M109"/>
    <mergeCell ref="N108:N109"/>
    <mergeCell ref="O108:O109"/>
    <mergeCell ref="O120:O121"/>
    <mergeCell ref="N120:N121"/>
    <mergeCell ref="M120:M121"/>
    <mergeCell ref="L120:L121"/>
    <mergeCell ref="K120:K121"/>
    <mergeCell ref="I959:I960"/>
    <mergeCell ref="J959:J960"/>
    <mergeCell ref="K959:K960"/>
    <mergeCell ref="L959:L960"/>
    <mergeCell ref="M959:M960"/>
    <mergeCell ref="N959:N960"/>
    <mergeCell ref="O959:O960"/>
    <mergeCell ref="R959:R960"/>
    <mergeCell ref="K118:K119"/>
    <mergeCell ref="L118:L119"/>
    <mergeCell ref="M118:M119"/>
    <mergeCell ref="N118:N119"/>
    <mergeCell ref="O118:O119"/>
    <mergeCell ref="R118:R119"/>
    <mergeCell ref="I120:I121"/>
    <mergeCell ref="J120:J121"/>
    <mergeCell ref="I116:I117"/>
    <mergeCell ref="J116:J117"/>
    <mergeCell ref="J118:J119"/>
    <mergeCell ref="I118:I119"/>
    <mergeCell ref="M909:M910"/>
    <mergeCell ref="N909:N910"/>
    <mergeCell ref="S959:S960"/>
    <mergeCell ref="I907:I908"/>
    <mergeCell ref="J907:J908"/>
    <mergeCell ref="K907:K908"/>
    <mergeCell ref="L907:L908"/>
    <mergeCell ref="M907:M908"/>
    <mergeCell ref="N907:N908"/>
    <mergeCell ref="O907:O908"/>
    <mergeCell ref="J905:J906"/>
    <mergeCell ref="I905:I906"/>
    <mergeCell ref="K895:K896"/>
    <mergeCell ref="L895:L896"/>
    <mergeCell ref="M895:M896"/>
    <mergeCell ref="R122:R123"/>
    <mergeCell ref="S122:S123"/>
    <mergeCell ref="M122:M123"/>
    <mergeCell ref="L122:L123"/>
    <mergeCell ref="K122:K123"/>
    <mergeCell ref="J122:J123"/>
    <mergeCell ref="I122:I123"/>
    <mergeCell ref="O122:O123"/>
    <mergeCell ref="N122:N123"/>
    <mergeCell ref="O363:O364"/>
    <mergeCell ref="O909:O910"/>
    <mergeCell ref="K909:K910"/>
    <mergeCell ref="L909:L910"/>
    <mergeCell ref="I909:I910"/>
    <mergeCell ref="J909:J910"/>
    <mergeCell ref="I911:I912"/>
    <mergeCell ref="J911:J912"/>
    <mergeCell ref="O901:O902"/>
    <mergeCell ref="N901:N902"/>
    <mergeCell ref="R103:R104"/>
    <mergeCell ref="R101:R102"/>
    <mergeCell ref="R99:R100"/>
    <mergeCell ref="S99:S100"/>
    <mergeCell ref="O99:O100"/>
    <mergeCell ref="N99:N100"/>
    <mergeCell ref="M99:M100"/>
    <mergeCell ref="L99:L100"/>
    <mergeCell ref="K99:K100"/>
    <mergeCell ref="R97:R98"/>
    <mergeCell ref="O97:O98"/>
    <mergeCell ref="N97:N98"/>
    <mergeCell ref="M97:M98"/>
    <mergeCell ref="L97:L98"/>
    <mergeCell ref="K97:K98"/>
    <mergeCell ref="M116:M117"/>
    <mergeCell ref="N116:N117"/>
    <mergeCell ref="O116:O117"/>
    <mergeCell ref="R116:R117"/>
    <mergeCell ref="S116:S117"/>
    <mergeCell ref="S118:S119"/>
    <mergeCell ref="J97:J98"/>
    <mergeCell ref="I97:I98"/>
    <mergeCell ref="I99:I100"/>
    <mergeCell ref="J99:J100"/>
    <mergeCell ref="I101:I102"/>
    <mergeCell ref="J101:J102"/>
    <mergeCell ref="I103:I104"/>
    <mergeCell ref="J103:J104"/>
    <mergeCell ref="K103:K104"/>
    <mergeCell ref="L103:L104"/>
    <mergeCell ref="M103:M104"/>
    <mergeCell ref="N103:N104"/>
    <mergeCell ref="O103:O104"/>
    <mergeCell ref="O101:O102"/>
    <mergeCell ref="N101:N102"/>
    <mergeCell ref="M101:M102"/>
    <mergeCell ref="L101:L102"/>
    <mergeCell ref="K101:K102"/>
    <mergeCell ref="J108:J109"/>
    <mergeCell ref="I108:I109"/>
    <mergeCell ref="J110:J111"/>
    <mergeCell ref="I110:I111"/>
    <mergeCell ref="J112:J113"/>
    <mergeCell ref="I112:I113"/>
    <mergeCell ref="K112:K113"/>
    <mergeCell ref="L112:L113"/>
    <mergeCell ref="M112:M113"/>
    <mergeCell ref="N112:N113"/>
    <mergeCell ref="O112:O113"/>
    <mergeCell ref="I114:I115"/>
    <mergeCell ref="J114:J115"/>
    <mergeCell ref="S29:S30"/>
    <mergeCell ref="N29:N30"/>
    <mergeCell ref="M29:M30"/>
    <mergeCell ref="N31:N32"/>
    <mergeCell ref="M31:M32"/>
    <mergeCell ref="L31:L32"/>
    <mergeCell ref="O31:O32"/>
    <mergeCell ref="O29:O30"/>
    <mergeCell ref="L33:L34"/>
    <mergeCell ref="M33:M34"/>
    <mergeCell ref="N33:N34"/>
    <mergeCell ref="O33:O34"/>
    <mergeCell ref="M35:M36"/>
    <mergeCell ref="N35:N36"/>
    <mergeCell ref="O35:O36"/>
    <mergeCell ref="L35:L36"/>
    <mergeCell ref="K31:K32"/>
    <mergeCell ref="K33:K34"/>
    <mergeCell ref="K35:K36"/>
    <mergeCell ref="E25:E26"/>
    <mergeCell ref="B9:B10"/>
    <mergeCell ref="C9:C10"/>
    <mergeCell ref="B11:B12"/>
    <mergeCell ref="C11:C12"/>
    <mergeCell ref="B13:B14"/>
    <mergeCell ref="C13:C14"/>
    <mergeCell ref="B19:B20"/>
    <mergeCell ref="C19:C20"/>
    <mergeCell ref="B15:B18"/>
    <mergeCell ref="C15:C18"/>
    <mergeCell ref="B21:B22"/>
    <mergeCell ref="B23:B24"/>
    <mergeCell ref="C21:C22"/>
    <mergeCell ref="C23:C24"/>
    <mergeCell ref="B25:B26"/>
    <mergeCell ref="C25:C26"/>
    <mergeCell ref="D15:D18"/>
    <mergeCell ref="B27:B28"/>
    <mergeCell ref="C27:C28"/>
    <mergeCell ref="B29:B30"/>
    <mergeCell ref="C29:C30"/>
    <mergeCell ref="B31:B32"/>
    <mergeCell ref="C31:C32"/>
    <mergeCell ref="D31:D32"/>
    <mergeCell ref="E31:E32"/>
    <mergeCell ref="D33:D34"/>
    <mergeCell ref="E33:E34"/>
    <mergeCell ref="D35:D36"/>
    <mergeCell ref="E35:E36"/>
    <mergeCell ref="B33:B34"/>
    <mergeCell ref="C33:C34"/>
    <mergeCell ref="B35:B36"/>
    <mergeCell ref="C35:C36"/>
    <mergeCell ref="B37:B38"/>
    <mergeCell ref="C37:C38"/>
    <mergeCell ref="E37:E38"/>
    <mergeCell ref="D29:D30"/>
    <mergeCell ref="E27:E28"/>
    <mergeCell ref="E29:E30"/>
    <mergeCell ref="D37:D38"/>
    <mergeCell ref="E39:E40"/>
    <mergeCell ref="E41:E42"/>
    <mergeCell ref="E43:E44"/>
    <mergeCell ref="B39:B40"/>
    <mergeCell ref="C39:C40"/>
    <mergeCell ref="B41:B42"/>
    <mergeCell ref="C41:C42"/>
    <mergeCell ref="B43:B44"/>
    <mergeCell ref="C43:C44"/>
    <mergeCell ref="B45:B46"/>
    <mergeCell ref="C45:C46"/>
    <mergeCell ref="B47:B48"/>
    <mergeCell ref="C47:C48"/>
    <mergeCell ref="E45:E46"/>
    <mergeCell ref="E47:E48"/>
    <mergeCell ref="B49:B50"/>
    <mergeCell ref="C49:C50"/>
    <mergeCell ref="E49:E50"/>
    <mergeCell ref="D45:D46"/>
    <mergeCell ref="B51:B52"/>
    <mergeCell ref="C51:C52"/>
    <mergeCell ref="E51:E52"/>
    <mergeCell ref="B53:B54"/>
    <mergeCell ref="C53:C54"/>
    <mergeCell ref="E53:E54"/>
    <mergeCell ref="B55:B56"/>
    <mergeCell ref="C55:C56"/>
    <mergeCell ref="B57:B58"/>
    <mergeCell ref="C57:C58"/>
    <mergeCell ref="B59:B60"/>
    <mergeCell ref="C59:C60"/>
    <mergeCell ref="E55:E56"/>
    <mergeCell ref="E57:E58"/>
    <mergeCell ref="E59:E60"/>
    <mergeCell ref="B61:B62"/>
    <mergeCell ref="C61:C62"/>
    <mergeCell ref="D61:D62"/>
    <mergeCell ref="D53:D54"/>
    <mergeCell ref="B63:B64"/>
    <mergeCell ref="C63:C64"/>
    <mergeCell ref="B65:B66"/>
    <mergeCell ref="C65:C66"/>
    <mergeCell ref="B67:B68"/>
    <mergeCell ref="C67:C68"/>
    <mergeCell ref="E61:E62"/>
    <mergeCell ref="E63:E64"/>
    <mergeCell ref="E65:E66"/>
    <mergeCell ref="E67:E68"/>
    <mergeCell ref="B71:B72"/>
    <mergeCell ref="C71:C72"/>
    <mergeCell ref="B73:B74"/>
    <mergeCell ref="C73:C74"/>
    <mergeCell ref="B75:B76"/>
    <mergeCell ref="C75:C76"/>
    <mergeCell ref="E71:E72"/>
    <mergeCell ref="E75:E76"/>
    <mergeCell ref="B77:B78"/>
    <mergeCell ref="C77:C78"/>
    <mergeCell ref="B79:B80"/>
    <mergeCell ref="C79:C80"/>
    <mergeCell ref="E79:E80"/>
    <mergeCell ref="B81:B82"/>
    <mergeCell ref="C81:C82"/>
    <mergeCell ref="B83:B84"/>
    <mergeCell ref="C83:C84"/>
    <mergeCell ref="B85:B86"/>
    <mergeCell ref="C85:C86"/>
    <mergeCell ref="E81:E82"/>
    <mergeCell ref="E83:E84"/>
    <mergeCell ref="E85:E86"/>
    <mergeCell ref="B87:B88"/>
    <mergeCell ref="C87:C88"/>
    <mergeCell ref="B89:B90"/>
    <mergeCell ref="C89:C90"/>
    <mergeCell ref="E87:E88"/>
    <mergeCell ref="E89:E90"/>
    <mergeCell ref="D87:D88"/>
    <mergeCell ref="D77:D78"/>
    <mergeCell ref="O105:O107"/>
    <mergeCell ref="J105:J107"/>
    <mergeCell ref="I105:I107"/>
    <mergeCell ref="H105:H107"/>
    <mergeCell ref="G105:G107"/>
    <mergeCell ref="F105:F107"/>
    <mergeCell ref="E105:E107"/>
    <mergeCell ref="D105:D107"/>
    <mergeCell ref="B105:B107"/>
    <mergeCell ref="C105:C107"/>
    <mergeCell ref="B91:B92"/>
    <mergeCell ref="C91:C92"/>
    <mergeCell ref="E91:E92"/>
    <mergeCell ref="B93:B94"/>
    <mergeCell ref="C93:C94"/>
    <mergeCell ref="B95:B96"/>
    <mergeCell ref="C95:C96"/>
    <mergeCell ref="B97:B98"/>
    <mergeCell ref="C97:C98"/>
    <mergeCell ref="E93:E94"/>
    <mergeCell ref="E95:E96"/>
    <mergeCell ref="E97:E98"/>
    <mergeCell ref="H99:H100"/>
    <mergeCell ref="H97:H98"/>
    <mergeCell ref="F99:F100"/>
    <mergeCell ref="E99:E100"/>
    <mergeCell ref="B99:B100"/>
    <mergeCell ref="C99:C100"/>
    <mergeCell ref="D99:D100"/>
    <mergeCell ref="K95:K96"/>
    <mergeCell ref="L95:L96"/>
    <mergeCell ref="M95:M96"/>
    <mergeCell ref="F101:F102"/>
    <mergeCell ref="F103:F104"/>
    <mergeCell ref="F108:F109"/>
    <mergeCell ref="F110:F111"/>
    <mergeCell ref="F112:F113"/>
    <mergeCell ref="E101:E102"/>
    <mergeCell ref="B101:B102"/>
    <mergeCell ref="C101:C102"/>
    <mergeCell ref="D101:D102"/>
    <mergeCell ref="B103:B104"/>
    <mergeCell ref="C103:C104"/>
    <mergeCell ref="D103:D104"/>
    <mergeCell ref="E103:E104"/>
    <mergeCell ref="L105:L107"/>
    <mergeCell ref="K105:K107"/>
    <mergeCell ref="M105:M107"/>
    <mergeCell ref="N105:N107"/>
    <mergeCell ref="G110:G111"/>
    <mergeCell ref="G112:G113"/>
    <mergeCell ref="G108:G109"/>
    <mergeCell ref="G97:G98"/>
    <mergeCell ref="G99:G100"/>
    <mergeCell ref="G101:G102"/>
    <mergeCell ref="G103:G104"/>
    <mergeCell ref="B114:B115"/>
    <mergeCell ref="C114:C115"/>
    <mergeCell ref="D114:D115"/>
    <mergeCell ref="E114:E115"/>
    <mergeCell ref="F114:F115"/>
    <mergeCell ref="G114:G115"/>
    <mergeCell ref="B116:B117"/>
    <mergeCell ref="C116:C117"/>
    <mergeCell ref="D116:D117"/>
    <mergeCell ref="E116:E117"/>
    <mergeCell ref="F116:F117"/>
    <mergeCell ref="G116:G117"/>
    <mergeCell ref="B108:B109"/>
    <mergeCell ref="C108:C109"/>
    <mergeCell ref="D108:D109"/>
    <mergeCell ref="E108:E109"/>
    <mergeCell ref="B110:B111"/>
    <mergeCell ref="C110:C111"/>
    <mergeCell ref="D110:D111"/>
    <mergeCell ref="E110:E111"/>
    <mergeCell ref="B112:B113"/>
    <mergeCell ref="C112:C113"/>
    <mergeCell ref="D112:D113"/>
    <mergeCell ref="E112:E113"/>
    <mergeCell ref="F97:F98"/>
    <mergeCell ref="B118:B119"/>
    <mergeCell ref="C118:C119"/>
    <mergeCell ref="D118:D119"/>
    <mergeCell ref="E118:E119"/>
    <mergeCell ref="G118:G119"/>
    <mergeCell ref="B120:B121"/>
    <mergeCell ref="C120:C121"/>
    <mergeCell ref="D120:D121"/>
    <mergeCell ref="E120:E121"/>
    <mergeCell ref="F120:F121"/>
    <mergeCell ref="G120:G121"/>
    <mergeCell ref="B122:B123"/>
    <mergeCell ref="C122:C123"/>
    <mergeCell ref="D122:D123"/>
    <mergeCell ref="E122:E123"/>
    <mergeCell ref="F122:F123"/>
    <mergeCell ref="G122:G123"/>
    <mergeCell ref="B124:B125"/>
    <mergeCell ref="C124:C125"/>
    <mergeCell ref="E124:E125"/>
    <mergeCell ref="B126:B127"/>
    <mergeCell ref="C126:C127"/>
    <mergeCell ref="E126:E127"/>
    <mergeCell ref="B128:B129"/>
    <mergeCell ref="C128:C129"/>
    <mergeCell ref="E128:E129"/>
    <mergeCell ref="B130:B131"/>
    <mergeCell ref="C130:C131"/>
    <mergeCell ref="E130:E131"/>
    <mergeCell ref="B132:B133"/>
    <mergeCell ref="C132:C133"/>
    <mergeCell ref="E132:E133"/>
    <mergeCell ref="B134:B135"/>
    <mergeCell ref="C134:C135"/>
    <mergeCell ref="E134:E135"/>
    <mergeCell ref="D134:D135"/>
    <mergeCell ref="B136:B137"/>
    <mergeCell ref="C136:C137"/>
    <mergeCell ref="E136:E137"/>
    <mergeCell ref="B138:B139"/>
    <mergeCell ref="C138:C139"/>
    <mergeCell ref="E138:E139"/>
    <mergeCell ref="B140:B141"/>
    <mergeCell ref="C140:C141"/>
    <mergeCell ref="E140:E141"/>
    <mergeCell ref="B142:B143"/>
    <mergeCell ref="C142:C143"/>
    <mergeCell ref="E142:E143"/>
    <mergeCell ref="B144:B145"/>
    <mergeCell ref="C144:C145"/>
    <mergeCell ref="E144:E145"/>
    <mergeCell ref="B146:B147"/>
    <mergeCell ref="C146:C147"/>
    <mergeCell ref="E146:E147"/>
    <mergeCell ref="D138:D139"/>
    <mergeCell ref="C164:C165"/>
    <mergeCell ref="E164:E165"/>
    <mergeCell ref="G162:G163"/>
    <mergeCell ref="G164:G165"/>
    <mergeCell ref="G160:G161"/>
    <mergeCell ref="B148:B149"/>
    <mergeCell ref="C148:C149"/>
    <mergeCell ref="E148:E149"/>
    <mergeCell ref="B150:B151"/>
    <mergeCell ref="C150:C151"/>
    <mergeCell ref="E150:E151"/>
    <mergeCell ref="B152:B153"/>
    <mergeCell ref="C152:C153"/>
    <mergeCell ref="E152:E153"/>
    <mergeCell ref="B154:B155"/>
    <mergeCell ref="C154:C155"/>
    <mergeCell ref="D154:D155"/>
    <mergeCell ref="E154:E155"/>
    <mergeCell ref="B156:B157"/>
    <mergeCell ref="C156:C157"/>
    <mergeCell ref="D156:D157"/>
    <mergeCell ref="E156:E157"/>
    <mergeCell ref="D150:D151"/>
    <mergeCell ref="F150:F151"/>
    <mergeCell ref="G150:G151"/>
    <mergeCell ref="G154:G155"/>
    <mergeCell ref="G156:G157"/>
    <mergeCell ref="G158:G159"/>
    <mergeCell ref="B166:B167"/>
    <mergeCell ref="C166:C167"/>
    <mergeCell ref="E166:E167"/>
    <mergeCell ref="B168:B169"/>
    <mergeCell ref="C168:C169"/>
    <mergeCell ref="E168:E169"/>
    <mergeCell ref="B170:B171"/>
    <mergeCell ref="C170:C171"/>
    <mergeCell ref="E170:E171"/>
    <mergeCell ref="B172:B173"/>
    <mergeCell ref="C172:C173"/>
    <mergeCell ref="E172:E173"/>
    <mergeCell ref="B174:B175"/>
    <mergeCell ref="C174:C175"/>
    <mergeCell ref="E174:E175"/>
    <mergeCell ref="B158:B159"/>
    <mergeCell ref="C158:C159"/>
    <mergeCell ref="D158:D159"/>
    <mergeCell ref="E158:E159"/>
    <mergeCell ref="B160:B161"/>
    <mergeCell ref="C160:C161"/>
    <mergeCell ref="D160:D161"/>
    <mergeCell ref="E160:E161"/>
    <mergeCell ref="B162:B163"/>
    <mergeCell ref="C162:C163"/>
    <mergeCell ref="D162:D163"/>
    <mergeCell ref="E162:E163"/>
    <mergeCell ref="D164:D165"/>
    <mergeCell ref="B164:B165"/>
    <mergeCell ref="B176:B177"/>
    <mergeCell ref="C176:C177"/>
    <mergeCell ref="E176:E177"/>
    <mergeCell ref="B178:B179"/>
    <mergeCell ref="C178:C179"/>
    <mergeCell ref="E178:E179"/>
    <mergeCell ref="B180:B181"/>
    <mergeCell ref="C180:C181"/>
    <mergeCell ref="E180:E181"/>
    <mergeCell ref="B182:B183"/>
    <mergeCell ref="C182:C183"/>
    <mergeCell ref="E182:E183"/>
    <mergeCell ref="B184:B185"/>
    <mergeCell ref="C184:C185"/>
    <mergeCell ref="E184:E185"/>
    <mergeCell ref="B186:B187"/>
    <mergeCell ref="C186:C187"/>
    <mergeCell ref="E186:E187"/>
    <mergeCell ref="B188:B189"/>
    <mergeCell ref="C188:C189"/>
    <mergeCell ref="E188:E189"/>
    <mergeCell ref="B190:B191"/>
    <mergeCell ref="C190:C191"/>
    <mergeCell ref="E190:E191"/>
    <mergeCell ref="B192:B193"/>
    <mergeCell ref="C192:C193"/>
    <mergeCell ref="E192:E193"/>
    <mergeCell ref="G192:G193"/>
    <mergeCell ref="B194:B195"/>
    <mergeCell ref="C194:C195"/>
    <mergeCell ref="E194:E195"/>
    <mergeCell ref="B196:B197"/>
    <mergeCell ref="C196:C197"/>
    <mergeCell ref="E196:E197"/>
    <mergeCell ref="B198:B199"/>
    <mergeCell ref="C198:C199"/>
    <mergeCell ref="E198:E199"/>
    <mergeCell ref="F188:F189"/>
    <mergeCell ref="G188:G189"/>
    <mergeCell ref="B200:B201"/>
    <mergeCell ref="C200:C201"/>
    <mergeCell ref="E200:E201"/>
    <mergeCell ref="B202:B203"/>
    <mergeCell ref="C202:C203"/>
    <mergeCell ref="E202:E203"/>
    <mergeCell ref="B204:B205"/>
    <mergeCell ref="C204:C205"/>
    <mergeCell ref="D204:D205"/>
    <mergeCell ref="E204:E205"/>
    <mergeCell ref="B206:B207"/>
    <mergeCell ref="C206:C207"/>
    <mergeCell ref="E206:E207"/>
    <mergeCell ref="B208:B209"/>
    <mergeCell ref="C208:C209"/>
    <mergeCell ref="E208:E209"/>
    <mergeCell ref="B210:B211"/>
    <mergeCell ref="C210:C211"/>
    <mergeCell ref="E210:E211"/>
    <mergeCell ref="D206:D207"/>
    <mergeCell ref="B212:B213"/>
    <mergeCell ref="C212:C213"/>
    <mergeCell ref="E212:E213"/>
    <mergeCell ref="B214:B215"/>
    <mergeCell ref="C214:C215"/>
    <mergeCell ref="E214:E215"/>
    <mergeCell ref="B216:B217"/>
    <mergeCell ref="C216:C217"/>
    <mergeCell ref="E216:E217"/>
    <mergeCell ref="B218:B219"/>
    <mergeCell ref="C218:C219"/>
    <mergeCell ref="E218:E219"/>
    <mergeCell ref="B220:B221"/>
    <mergeCell ref="C220:C221"/>
    <mergeCell ref="E220:E221"/>
    <mergeCell ref="B222:B223"/>
    <mergeCell ref="C222:C223"/>
    <mergeCell ref="E222:E223"/>
    <mergeCell ref="D222:D223"/>
    <mergeCell ref="D216:D217"/>
    <mergeCell ref="D218:D219"/>
    <mergeCell ref="D214:D215"/>
    <mergeCell ref="B224:B225"/>
    <mergeCell ref="C224:C225"/>
    <mergeCell ref="E224:E225"/>
    <mergeCell ref="B226:B227"/>
    <mergeCell ref="C226:C227"/>
    <mergeCell ref="E226:E227"/>
    <mergeCell ref="B228:B229"/>
    <mergeCell ref="C228:C229"/>
    <mergeCell ref="E228:E229"/>
    <mergeCell ref="B230:B231"/>
    <mergeCell ref="C230:C231"/>
    <mergeCell ref="E230:E231"/>
    <mergeCell ref="B232:B233"/>
    <mergeCell ref="C232:C233"/>
    <mergeCell ref="E232:E233"/>
    <mergeCell ref="B234:B235"/>
    <mergeCell ref="C234:C235"/>
    <mergeCell ref="E234:E235"/>
    <mergeCell ref="B236:B237"/>
    <mergeCell ref="C236:C237"/>
    <mergeCell ref="E236:E237"/>
    <mergeCell ref="B238:B239"/>
    <mergeCell ref="C238:C239"/>
    <mergeCell ref="E238:E239"/>
    <mergeCell ref="B240:B241"/>
    <mergeCell ref="C240:C241"/>
    <mergeCell ref="D240:D241"/>
    <mergeCell ref="E240:E241"/>
    <mergeCell ref="G240:G241"/>
    <mergeCell ref="C242:C243"/>
    <mergeCell ref="B242:B243"/>
    <mergeCell ref="D242:D243"/>
    <mergeCell ref="E242:E243"/>
    <mergeCell ref="G242:G243"/>
    <mergeCell ref="B244:B245"/>
    <mergeCell ref="C244:C245"/>
    <mergeCell ref="E244:E245"/>
    <mergeCell ref="F236:F237"/>
    <mergeCell ref="G236:G237"/>
    <mergeCell ref="B246:B247"/>
    <mergeCell ref="C246:C247"/>
    <mergeCell ref="E246:E247"/>
    <mergeCell ref="B248:B249"/>
    <mergeCell ref="C248:C249"/>
    <mergeCell ref="E248:E249"/>
    <mergeCell ref="B250:B251"/>
    <mergeCell ref="C250:C251"/>
    <mergeCell ref="E250:E251"/>
    <mergeCell ref="B252:B253"/>
    <mergeCell ref="C252:C253"/>
    <mergeCell ref="E252:E253"/>
    <mergeCell ref="B254:B255"/>
    <mergeCell ref="C254:C255"/>
    <mergeCell ref="E254:E255"/>
    <mergeCell ref="B256:B257"/>
    <mergeCell ref="C256:C257"/>
    <mergeCell ref="E256:E257"/>
    <mergeCell ref="D254:D255"/>
    <mergeCell ref="D248:D249"/>
    <mergeCell ref="B258:B259"/>
    <mergeCell ref="C258:C259"/>
    <mergeCell ref="E258:E259"/>
    <mergeCell ref="B260:B261"/>
    <mergeCell ref="C260:C261"/>
    <mergeCell ref="E260:E261"/>
    <mergeCell ref="B262:B263"/>
    <mergeCell ref="C262:C263"/>
    <mergeCell ref="E262:E263"/>
    <mergeCell ref="B264:B265"/>
    <mergeCell ref="C264:C265"/>
    <mergeCell ref="E264:E265"/>
    <mergeCell ref="B266:B267"/>
    <mergeCell ref="C266:C267"/>
    <mergeCell ref="E266:E267"/>
    <mergeCell ref="B268:B269"/>
    <mergeCell ref="C268:C269"/>
    <mergeCell ref="D268:D269"/>
    <mergeCell ref="E268:E269"/>
    <mergeCell ref="D258:D259"/>
    <mergeCell ref="B280:B281"/>
    <mergeCell ref="C280:C281"/>
    <mergeCell ref="E280:E281"/>
    <mergeCell ref="B282:B283"/>
    <mergeCell ref="C282:C283"/>
    <mergeCell ref="E282:E283"/>
    <mergeCell ref="B284:B285"/>
    <mergeCell ref="C284:C285"/>
    <mergeCell ref="E284:E285"/>
    <mergeCell ref="B286:B287"/>
    <mergeCell ref="C286:C287"/>
    <mergeCell ref="E286:E287"/>
    <mergeCell ref="B288:B290"/>
    <mergeCell ref="C288:C290"/>
    <mergeCell ref="E288:E290"/>
    <mergeCell ref="B270:B271"/>
    <mergeCell ref="C270:C271"/>
    <mergeCell ref="D270:D271"/>
    <mergeCell ref="E270:E271"/>
    <mergeCell ref="B272:B273"/>
    <mergeCell ref="C272:C273"/>
    <mergeCell ref="D272:D273"/>
    <mergeCell ref="E272:E273"/>
    <mergeCell ref="B274:B275"/>
    <mergeCell ref="C274:C275"/>
    <mergeCell ref="E274:E275"/>
    <mergeCell ref="B276:B277"/>
    <mergeCell ref="C276:C277"/>
    <mergeCell ref="E276:E277"/>
    <mergeCell ref="B278:B279"/>
    <mergeCell ref="C278:C279"/>
    <mergeCell ref="E278:E279"/>
    <mergeCell ref="B291:B292"/>
    <mergeCell ref="C291:C292"/>
    <mergeCell ref="E291:E292"/>
    <mergeCell ref="B293:B294"/>
    <mergeCell ref="C293:C294"/>
    <mergeCell ref="E293:E294"/>
    <mergeCell ref="B295:B296"/>
    <mergeCell ref="C295:C296"/>
    <mergeCell ref="E295:E296"/>
    <mergeCell ref="B297:B298"/>
    <mergeCell ref="C297:C298"/>
    <mergeCell ref="E297:E298"/>
    <mergeCell ref="B299:B300"/>
    <mergeCell ref="C299:C300"/>
    <mergeCell ref="E299:E300"/>
    <mergeCell ref="B301:B302"/>
    <mergeCell ref="C301:C302"/>
    <mergeCell ref="E301:E302"/>
    <mergeCell ref="D297:D298"/>
    <mergeCell ref="D299:D300"/>
    <mergeCell ref="D295:D296"/>
    <mergeCell ref="B303:B304"/>
    <mergeCell ref="C303:C304"/>
    <mergeCell ref="E303:E304"/>
    <mergeCell ref="B305:B306"/>
    <mergeCell ref="C305:C306"/>
    <mergeCell ref="E305:E306"/>
    <mergeCell ref="B307:B308"/>
    <mergeCell ref="C307:C308"/>
    <mergeCell ref="E307:E308"/>
    <mergeCell ref="B309:B310"/>
    <mergeCell ref="C309:C310"/>
    <mergeCell ref="E309:E310"/>
    <mergeCell ref="B311:B312"/>
    <mergeCell ref="C311:C312"/>
    <mergeCell ref="D311:D312"/>
    <mergeCell ref="E311:E312"/>
    <mergeCell ref="B313:B314"/>
    <mergeCell ref="C313:C314"/>
    <mergeCell ref="D313:D314"/>
    <mergeCell ref="E313:E314"/>
    <mergeCell ref="B315:B316"/>
    <mergeCell ref="C315:C316"/>
    <mergeCell ref="D315:D316"/>
    <mergeCell ref="E315:E316"/>
    <mergeCell ref="B317:B318"/>
    <mergeCell ref="C317:C318"/>
    <mergeCell ref="D317:D318"/>
    <mergeCell ref="E317:E318"/>
    <mergeCell ref="B319:B320"/>
    <mergeCell ref="C319:C320"/>
    <mergeCell ref="D319:D320"/>
    <mergeCell ref="E319:E320"/>
    <mergeCell ref="B321:B322"/>
    <mergeCell ref="C321:C322"/>
    <mergeCell ref="D321:D322"/>
    <mergeCell ref="E321:E322"/>
    <mergeCell ref="G311:G312"/>
    <mergeCell ref="G313:G314"/>
    <mergeCell ref="G315:G316"/>
    <mergeCell ref="G317:G318"/>
    <mergeCell ref="G319:G320"/>
    <mergeCell ref="G321:G322"/>
    <mergeCell ref="F311:F312"/>
    <mergeCell ref="F313:F314"/>
    <mergeCell ref="F315:F316"/>
    <mergeCell ref="F317:F318"/>
    <mergeCell ref="F319:F320"/>
    <mergeCell ref="F321:F322"/>
    <mergeCell ref="B323:B324"/>
    <mergeCell ref="C323:C324"/>
    <mergeCell ref="D323:D324"/>
    <mergeCell ref="E323:E324"/>
    <mergeCell ref="G323:G324"/>
    <mergeCell ref="B325:B326"/>
    <mergeCell ref="C325:C326"/>
    <mergeCell ref="E325:E326"/>
    <mergeCell ref="B327:B328"/>
    <mergeCell ref="C327:C328"/>
    <mergeCell ref="E327:E328"/>
    <mergeCell ref="B329:B330"/>
    <mergeCell ref="C329:C330"/>
    <mergeCell ref="E329:E330"/>
    <mergeCell ref="B331:B332"/>
    <mergeCell ref="C331:C332"/>
    <mergeCell ref="E331:E332"/>
    <mergeCell ref="B333:B334"/>
    <mergeCell ref="C333:C334"/>
    <mergeCell ref="E333:E334"/>
    <mergeCell ref="B335:B336"/>
    <mergeCell ref="C335:C336"/>
    <mergeCell ref="E335:E336"/>
    <mergeCell ref="B337:B338"/>
    <mergeCell ref="C337:C338"/>
    <mergeCell ref="E337:E338"/>
    <mergeCell ref="B339:B340"/>
    <mergeCell ref="C339:C340"/>
    <mergeCell ref="E339:E340"/>
    <mergeCell ref="B341:B342"/>
    <mergeCell ref="C341:C342"/>
    <mergeCell ref="E341:E342"/>
    <mergeCell ref="B343:B344"/>
    <mergeCell ref="C343:C344"/>
    <mergeCell ref="E343:E344"/>
    <mergeCell ref="D343:D344"/>
    <mergeCell ref="D341:D342"/>
    <mergeCell ref="D339:D340"/>
    <mergeCell ref="D337:D338"/>
    <mergeCell ref="B345:B346"/>
    <mergeCell ref="C345:C346"/>
    <mergeCell ref="E345:E346"/>
    <mergeCell ref="F347:F356"/>
    <mergeCell ref="E347:E356"/>
    <mergeCell ref="D347:D356"/>
    <mergeCell ref="B347:B356"/>
    <mergeCell ref="C347:C356"/>
    <mergeCell ref="B357:B358"/>
    <mergeCell ref="C357:C358"/>
    <mergeCell ref="E357:E358"/>
    <mergeCell ref="B359:B360"/>
    <mergeCell ref="C359:C360"/>
    <mergeCell ref="E359:E360"/>
    <mergeCell ref="B361:B362"/>
    <mergeCell ref="C361:C362"/>
    <mergeCell ref="E361:E362"/>
    <mergeCell ref="D361:D362"/>
    <mergeCell ref="F361:F362"/>
    <mergeCell ref="D345:D346"/>
    <mergeCell ref="F345:F346"/>
    <mergeCell ref="B363:B364"/>
    <mergeCell ref="C363:C364"/>
    <mergeCell ref="D363:D364"/>
    <mergeCell ref="E363:E364"/>
    <mergeCell ref="B365:B366"/>
    <mergeCell ref="C365:C366"/>
    <mergeCell ref="D365:D366"/>
    <mergeCell ref="E365:E366"/>
    <mergeCell ref="G363:G364"/>
    <mergeCell ref="G365:G366"/>
    <mergeCell ref="B367:B368"/>
    <mergeCell ref="C367:C368"/>
    <mergeCell ref="D367:D368"/>
    <mergeCell ref="E367:E368"/>
    <mergeCell ref="B369:B370"/>
    <mergeCell ref="C369:C370"/>
    <mergeCell ref="D369:D370"/>
    <mergeCell ref="E369:E370"/>
    <mergeCell ref="F365:F366"/>
    <mergeCell ref="F367:F368"/>
    <mergeCell ref="F369:F370"/>
    <mergeCell ref="F363:F364"/>
    <mergeCell ref="D371:D372"/>
    <mergeCell ref="E371:E372"/>
    <mergeCell ref="B371:B372"/>
    <mergeCell ref="C371:C372"/>
    <mergeCell ref="G367:G368"/>
    <mergeCell ref="G369:G370"/>
    <mergeCell ref="G371:G372"/>
    <mergeCell ref="L373:L374"/>
    <mergeCell ref="K373:K374"/>
    <mergeCell ref="J373:J374"/>
    <mergeCell ref="I373:I374"/>
    <mergeCell ref="G373:G374"/>
    <mergeCell ref="B373:B374"/>
    <mergeCell ref="C373:C374"/>
    <mergeCell ref="D373:D374"/>
    <mergeCell ref="E373:E374"/>
    <mergeCell ref="B375:B376"/>
    <mergeCell ref="C375:C376"/>
    <mergeCell ref="E375:E376"/>
    <mergeCell ref="K371:K372"/>
    <mergeCell ref="L371:L372"/>
    <mergeCell ref="G375:G376"/>
    <mergeCell ref="D375:D376"/>
    <mergeCell ref="F375:F376"/>
    <mergeCell ref="F371:F372"/>
    <mergeCell ref="F373:F374"/>
    <mergeCell ref="B377:B378"/>
    <mergeCell ref="C377:C378"/>
    <mergeCell ref="E377:E378"/>
    <mergeCell ref="B379:B380"/>
    <mergeCell ref="C379:C380"/>
    <mergeCell ref="E379:E380"/>
    <mergeCell ref="B381:B382"/>
    <mergeCell ref="C381:C382"/>
    <mergeCell ref="E381:E382"/>
    <mergeCell ref="B383:B384"/>
    <mergeCell ref="C383:C384"/>
    <mergeCell ref="E383:E384"/>
    <mergeCell ref="B385:B386"/>
    <mergeCell ref="C385:C386"/>
    <mergeCell ref="E385:E386"/>
    <mergeCell ref="B387:B388"/>
    <mergeCell ref="C387:C388"/>
    <mergeCell ref="E387:E388"/>
    <mergeCell ref="D379:D380"/>
    <mergeCell ref="B389:B390"/>
    <mergeCell ref="C389:C390"/>
    <mergeCell ref="E389:E390"/>
    <mergeCell ref="B391:B392"/>
    <mergeCell ref="C391:C392"/>
    <mergeCell ref="E391:E392"/>
    <mergeCell ref="M393:M394"/>
    <mergeCell ref="K393:K394"/>
    <mergeCell ref="L393:L394"/>
    <mergeCell ref="I393:I394"/>
    <mergeCell ref="J393:J394"/>
    <mergeCell ref="G393:G394"/>
    <mergeCell ref="F393:F394"/>
    <mergeCell ref="B393:B394"/>
    <mergeCell ref="C393:C394"/>
    <mergeCell ref="D393:D394"/>
    <mergeCell ref="E393:E394"/>
    <mergeCell ref="H389:H390"/>
    <mergeCell ref="B395:B396"/>
    <mergeCell ref="C395:C396"/>
    <mergeCell ref="E395:E396"/>
    <mergeCell ref="B397:B398"/>
    <mergeCell ref="C397:C398"/>
    <mergeCell ref="E397:E398"/>
    <mergeCell ref="B399:B400"/>
    <mergeCell ref="C399:C400"/>
    <mergeCell ref="E399:E400"/>
    <mergeCell ref="B401:B402"/>
    <mergeCell ref="C401:C402"/>
    <mergeCell ref="E401:E402"/>
    <mergeCell ref="B403:B404"/>
    <mergeCell ref="C403:C404"/>
    <mergeCell ref="E403:E404"/>
    <mergeCell ref="B405:B406"/>
    <mergeCell ref="C405:C406"/>
    <mergeCell ref="E405:E406"/>
    <mergeCell ref="D403:D404"/>
    <mergeCell ref="B407:B408"/>
    <mergeCell ref="C407:C408"/>
    <mergeCell ref="E407:E408"/>
    <mergeCell ref="B409:B410"/>
    <mergeCell ref="C409:C410"/>
    <mergeCell ref="E409:E410"/>
    <mergeCell ref="B411:B412"/>
    <mergeCell ref="C411:C412"/>
    <mergeCell ref="E411:E412"/>
    <mergeCell ref="B413:B414"/>
    <mergeCell ref="C413:C414"/>
    <mergeCell ref="E413:E414"/>
    <mergeCell ref="B415:B416"/>
    <mergeCell ref="C415:C416"/>
    <mergeCell ref="E415:E416"/>
    <mergeCell ref="B417:B418"/>
    <mergeCell ref="C417:C418"/>
    <mergeCell ref="E417:E418"/>
    <mergeCell ref="D417:D418"/>
    <mergeCell ref="D415:D416"/>
    <mergeCell ref="B419:B420"/>
    <mergeCell ref="C419:C420"/>
    <mergeCell ref="E419:E420"/>
    <mergeCell ref="B421:B422"/>
    <mergeCell ref="C421:C422"/>
    <mergeCell ref="E421:E422"/>
    <mergeCell ref="B423:B424"/>
    <mergeCell ref="C423:C424"/>
    <mergeCell ref="E423:E424"/>
    <mergeCell ref="B425:B426"/>
    <mergeCell ref="C425:C426"/>
    <mergeCell ref="E425:E426"/>
    <mergeCell ref="B427:B428"/>
    <mergeCell ref="C427:C428"/>
    <mergeCell ref="E427:E428"/>
    <mergeCell ref="B429:B430"/>
    <mergeCell ref="C429:C430"/>
    <mergeCell ref="E429:E430"/>
    <mergeCell ref="D423:D424"/>
    <mergeCell ref="B431:B432"/>
    <mergeCell ref="C431:C432"/>
    <mergeCell ref="E431:E432"/>
    <mergeCell ref="B433:B434"/>
    <mergeCell ref="C433:C434"/>
    <mergeCell ref="E433:E434"/>
    <mergeCell ref="B435:B436"/>
    <mergeCell ref="C435:C436"/>
    <mergeCell ref="E435:E436"/>
    <mergeCell ref="B437:B438"/>
    <mergeCell ref="C437:C438"/>
    <mergeCell ref="E437:E438"/>
    <mergeCell ref="B439:B440"/>
    <mergeCell ref="C439:C440"/>
    <mergeCell ref="E439:E440"/>
    <mergeCell ref="F441:F444"/>
    <mergeCell ref="E441:E444"/>
    <mergeCell ref="B441:B444"/>
    <mergeCell ref="C441:C444"/>
    <mergeCell ref="D435:D436"/>
    <mergeCell ref="F435:F436"/>
    <mergeCell ref="D431:D432"/>
    <mergeCell ref="F431:F432"/>
    <mergeCell ref="B445:B446"/>
    <mergeCell ref="C445:C446"/>
    <mergeCell ref="E445:E446"/>
    <mergeCell ref="B447:B448"/>
    <mergeCell ref="C447:C448"/>
    <mergeCell ref="E447:E448"/>
    <mergeCell ref="B449:B450"/>
    <mergeCell ref="C449:C450"/>
    <mergeCell ref="E449:E450"/>
    <mergeCell ref="B451:B452"/>
    <mergeCell ref="C451:C452"/>
    <mergeCell ref="E451:E452"/>
    <mergeCell ref="B453:B454"/>
    <mergeCell ref="C453:C454"/>
    <mergeCell ref="E453:E454"/>
    <mergeCell ref="B455:B456"/>
    <mergeCell ref="C455:C456"/>
    <mergeCell ref="E455:E456"/>
    <mergeCell ref="D455:D456"/>
    <mergeCell ref="D451:D452"/>
    <mergeCell ref="B457:B458"/>
    <mergeCell ref="C457:C458"/>
    <mergeCell ref="E457:E458"/>
    <mergeCell ref="B459:B460"/>
    <mergeCell ref="C459:C460"/>
    <mergeCell ref="E459:E460"/>
    <mergeCell ref="B461:B462"/>
    <mergeCell ref="C461:C462"/>
    <mergeCell ref="E461:E462"/>
    <mergeCell ref="B463:B464"/>
    <mergeCell ref="C463:C464"/>
    <mergeCell ref="E463:E464"/>
    <mergeCell ref="B465:B466"/>
    <mergeCell ref="C465:C466"/>
    <mergeCell ref="E465:E466"/>
    <mergeCell ref="B467:B468"/>
    <mergeCell ref="C467:C468"/>
    <mergeCell ref="E467:E468"/>
    <mergeCell ref="B469:B470"/>
    <mergeCell ref="C469:C470"/>
    <mergeCell ref="E469:E470"/>
    <mergeCell ref="B471:B472"/>
    <mergeCell ref="C471:C472"/>
    <mergeCell ref="E471:E472"/>
    <mergeCell ref="B473:B474"/>
    <mergeCell ref="C473:C474"/>
    <mergeCell ref="E473:E474"/>
    <mergeCell ref="B475:B476"/>
    <mergeCell ref="C475:C476"/>
    <mergeCell ref="E475:E476"/>
    <mergeCell ref="B477:B478"/>
    <mergeCell ref="C477:C478"/>
    <mergeCell ref="E477:E478"/>
    <mergeCell ref="B479:B480"/>
    <mergeCell ref="C479:C480"/>
    <mergeCell ref="E479:E480"/>
    <mergeCell ref="D475:D476"/>
    <mergeCell ref="D469:D470"/>
    <mergeCell ref="B481:B482"/>
    <mergeCell ref="C481:C482"/>
    <mergeCell ref="E481:E482"/>
    <mergeCell ref="B483:B484"/>
    <mergeCell ref="C483:C484"/>
    <mergeCell ref="E483:E484"/>
    <mergeCell ref="B485:B486"/>
    <mergeCell ref="C485:C486"/>
    <mergeCell ref="E485:E486"/>
    <mergeCell ref="B487:B488"/>
    <mergeCell ref="C487:C488"/>
    <mergeCell ref="E487:E488"/>
    <mergeCell ref="B489:B490"/>
    <mergeCell ref="C489:C490"/>
    <mergeCell ref="E489:E490"/>
    <mergeCell ref="B491:B492"/>
    <mergeCell ref="C491:C492"/>
    <mergeCell ref="E491:E492"/>
    <mergeCell ref="B493:B494"/>
    <mergeCell ref="C493:C494"/>
    <mergeCell ref="E493:E494"/>
    <mergeCell ref="B495:B496"/>
    <mergeCell ref="C495:C496"/>
    <mergeCell ref="E495:E496"/>
    <mergeCell ref="B497:B498"/>
    <mergeCell ref="C497:C498"/>
    <mergeCell ref="E497:E498"/>
    <mergeCell ref="B499:B500"/>
    <mergeCell ref="C499:C500"/>
    <mergeCell ref="E499:E500"/>
    <mergeCell ref="B501:B502"/>
    <mergeCell ref="C501:C502"/>
    <mergeCell ref="E501:E502"/>
    <mergeCell ref="B503:B504"/>
    <mergeCell ref="C503:C504"/>
    <mergeCell ref="E503:E504"/>
    <mergeCell ref="D495:D496"/>
    <mergeCell ref="B505:B506"/>
    <mergeCell ref="C505:C506"/>
    <mergeCell ref="E505:E506"/>
    <mergeCell ref="B507:B508"/>
    <mergeCell ref="C507:C508"/>
    <mergeCell ref="E507:E508"/>
    <mergeCell ref="B509:B510"/>
    <mergeCell ref="C509:C510"/>
    <mergeCell ref="E509:E510"/>
    <mergeCell ref="B511:B512"/>
    <mergeCell ref="C511:C512"/>
    <mergeCell ref="E511:E512"/>
    <mergeCell ref="B513:B514"/>
    <mergeCell ref="C513:C514"/>
    <mergeCell ref="E513:E514"/>
    <mergeCell ref="B515:B516"/>
    <mergeCell ref="C515:C516"/>
    <mergeCell ref="E515:E516"/>
    <mergeCell ref="D515:D516"/>
    <mergeCell ref="B517:B518"/>
    <mergeCell ref="C517:C518"/>
    <mergeCell ref="E517:E518"/>
    <mergeCell ref="B519:B520"/>
    <mergeCell ref="C519:C520"/>
    <mergeCell ref="E519:E520"/>
    <mergeCell ref="B521:B522"/>
    <mergeCell ref="C521:C522"/>
    <mergeCell ref="E521:E522"/>
    <mergeCell ref="B523:B524"/>
    <mergeCell ref="C523:C524"/>
    <mergeCell ref="E523:E524"/>
    <mergeCell ref="B525:B526"/>
    <mergeCell ref="C525:C526"/>
    <mergeCell ref="E525:E526"/>
    <mergeCell ref="B527:B528"/>
    <mergeCell ref="C527:C528"/>
    <mergeCell ref="E527:E528"/>
    <mergeCell ref="B529:B530"/>
    <mergeCell ref="C529:C530"/>
    <mergeCell ref="E529:E530"/>
    <mergeCell ref="B531:B532"/>
    <mergeCell ref="C531:C532"/>
    <mergeCell ref="E531:E532"/>
    <mergeCell ref="B533:B534"/>
    <mergeCell ref="C533:C534"/>
    <mergeCell ref="D533:D534"/>
    <mergeCell ref="E533:E534"/>
    <mergeCell ref="B535:B536"/>
    <mergeCell ref="C535:C536"/>
    <mergeCell ref="D535:D536"/>
    <mergeCell ref="E535:E536"/>
    <mergeCell ref="B537:B538"/>
    <mergeCell ref="C537:C538"/>
    <mergeCell ref="D537:D538"/>
    <mergeCell ref="E537:E538"/>
    <mergeCell ref="D531:D532"/>
    <mergeCell ref="G533:G534"/>
    <mergeCell ref="G535:G536"/>
    <mergeCell ref="G537:G538"/>
    <mergeCell ref="F533:F534"/>
    <mergeCell ref="F535:F536"/>
    <mergeCell ref="F537:F538"/>
    <mergeCell ref="B539:B540"/>
    <mergeCell ref="C539:C540"/>
    <mergeCell ref="D539:D540"/>
    <mergeCell ref="E539:E540"/>
    <mergeCell ref="F539:F540"/>
    <mergeCell ref="G539:G540"/>
    <mergeCell ref="B541:B542"/>
    <mergeCell ref="C541:C542"/>
    <mergeCell ref="D541:D542"/>
    <mergeCell ref="E541:E542"/>
    <mergeCell ref="F541:F542"/>
    <mergeCell ref="G541:G542"/>
    <mergeCell ref="B543:B544"/>
    <mergeCell ref="C543:C544"/>
    <mergeCell ref="D543:D544"/>
    <mergeCell ref="E543:E544"/>
    <mergeCell ref="F543:F544"/>
    <mergeCell ref="G543:G544"/>
    <mergeCell ref="B545:B546"/>
    <mergeCell ref="C545:C546"/>
    <mergeCell ref="D545:D546"/>
    <mergeCell ref="E545:E546"/>
    <mergeCell ref="F545:F546"/>
    <mergeCell ref="G545:G546"/>
    <mergeCell ref="B547:B548"/>
    <mergeCell ref="C547:C548"/>
    <mergeCell ref="D547:D548"/>
    <mergeCell ref="E547:E548"/>
    <mergeCell ref="F547:F548"/>
    <mergeCell ref="G547:G548"/>
    <mergeCell ref="B549:B550"/>
    <mergeCell ref="C549:C550"/>
    <mergeCell ref="E549:E550"/>
    <mergeCell ref="B551:B552"/>
    <mergeCell ref="C551:C552"/>
    <mergeCell ref="E551:E552"/>
    <mergeCell ref="B553:B554"/>
    <mergeCell ref="C553:C554"/>
    <mergeCell ref="E553:E554"/>
    <mergeCell ref="B555:B556"/>
    <mergeCell ref="C555:C556"/>
    <mergeCell ref="E555:E556"/>
    <mergeCell ref="B557:B558"/>
    <mergeCell ref="C557:C558"/>
    <mergeCell ref="E557:E558"/>
    <mergeCell ref="B559:B560"/>
    <mergeCell ref="C559:C560"/>
    <mergeCell ref="E559:E560"/>
    <mergeCell ref="D555:D556"/>
    <mergeCell ref="D549:D550"/>
    <mergeCell ref="B561:B562"/>
    <mergeCell ref="C561:C562"/>
    <mergeCell ref="E561:E562"/>
    <mergeCell ref="B563:B564"/>
    <mergeCell ref="C563:C564"/>
    <mergeCell ref="E563:E564"/>
    <mergeCell ref="B565:B566"/>
    <mergeCell ref="C565:C566"/>
    <mergeCell ref="E565:E566"/>
    <mergeCell ref="B567:B568"/>
    <mergeCell ref="C567:C568"/>
    <mergeCell ref="E567:E568"/>
    <mergeCell ref="B569:B570"/>
    <mergeCell ref="C569:C570"/>
    <mergeCell ref="E569:E570"/>
    <mergeCell ref="B571:B572"/>
    <mergeCell ref="C571:C572"/>
    <mergeCell ref="E571:E572"/>
    <mergeCell ref="B573:B574"/>
    <mergeCell ref="C573:C574"/>
    <mergeCell ref="E573:E574"/>
    <mergeCell ref="B575:B576"/>
    <mergeCell ref="C575:C576"/>
    <mergeCell ref="E575:E576"/>
    <mergeCell ref="B577:B578"/>
    <mergeCell ref="C577:C578"/>
    <mergeCell ref="E577:E578"/>
    <mergeCell ref="B579:B580"/>
    <mergeCell ref="C579:C580"/>
    <mergeCell ref="E579:E580"/>
    <mergeCell ref="B581:B582"/>
    <mergeCell ref="C581:C582"/>
    <mergeCell ref="E581:E582"/>
    <mergeCell ref="B583:B584"/>
    <mergeCell ref="C583:C584"/>
    <mergeCell ref="E583:E584"/>
    <mergeCell ref="B585:B586"/>
    <mergeCell ref="C585:C586"/>
    <mergeCell ref="E585:E586"/>
    <mergeCell ref="B587:B588"/>
    <mergeCell ref="C587:C588"/>
    <mergeCell ref="E587:E588"/>
    <mergeCell ref="B589:B590"/>
    <mergeCell ref="C589:C590"/>
    <mergeCell ref="E589:E590"/>
    <mergeCell ref="B591:B592"/>
    <mergeCell ref="C591:C592"/>
    <mergeCell ref="E591:E592"/>
    <mergeCell ref="B593:B594"/>
    <mergeCell ref="C593:C594"/>
    <mergeCell ref="E593:E594"/>
    <mergeCell ref="B595:B597"/>
    <mergeCell ref="C595:C597"/>
    <mergeCell ref="D595:D597"/>
    <mergeCell ref="E595:E597"/>
    <mergeCell ref="G595:G597"/>
    <mergeCell ref="F595:F597"/>
    <mergeCell ref="B598:B599"/>
    <mergeCell ref="C598:C599"/>
    <mergeCell ref="D598:D599"/>
    <mergeCell ref="E598:E599"/>
    <mergeCell ref="B600:B601"/>
    <mergeCell ref="C600:C601"/>
    <mergeCell ref="D600:D601"/>
    <mergeCell ref="E600:E601"/>
    <mergeCell ref="B602:B603"/>
    <mergeCell ref="C602:C603"/>
    <mergeCell ref="D602:D603"/>
    <mergeCell ref="E602:E603"/>
    <mergeCell ref="B604:B605"/>
    <mergeCell ref="C604:C605"/>
    <mergeCell ref="D604:D605"/>
    <mergeCell ref="E604:E605"/>
    <mergeCell ref="B606:B607"/>
    <mergeCell ref="C606:C607"/>
    <mergeCell ref="D606:D607"/>
    <mergeCell ref="E606:E607"/>
    <mergeCell ref="G598:G599"/>
    <mergeCell ref="G600:G601"/>
    <mergeCell ref="G602:G603"/>
    <mergeCell ref="G604:G605"/>
    <mergeCell ref="G606:G607"/>
    <mergeCell ref="B608:B609"/>
    <mergeCell ref="C608:C609"/>
    <mergeCell ref="D608:D609"/>
    <mergeCell ref="E608:E609"/>
    <mergeCell ref="F608:F609"/>
    <mergeCell ref="G608:G609"/>
    <mergeCell ref="B610:B611"/>
    <mergeCell ref="C610:C611"/>
    <mergeCell ref="E610:E611"/>
    <mergeCell ref="E612:E614"/>
    <mergeCell ref="B612:B614"/>
    <mergeCell ref="C612:C614"/>
    <mergeCell ref="F612:F614"/>
    <mergeCell ref="B615:B616"/>
    <mergeCell ref="C615:C616"/>
    <mergeCell ref="E615:E616"/>
    <mergeCell ref="B617:B618"/>
    <mergeCell ref="C617:C618"/>
    <mergeCell ref="E617:E618"/>
    <mergeCell ref="B619:B620"/>
    <mergeCell ref="C619:C620"/>
    <mergeCell ref="E619:E620"/>
    <mergeCell ref="B621:B622"/>
    <mergeCell ref="C621:C622"/>
    <mergeCell ref="E621:E622"/>
    <mergeCell ref="B623:B624"/>
    <mergeCell ref="C623:C624"/>
    <mergeCell ref="D623:D624"/>
    <mergeCell ref="E623:E624"/>
    <mergeCell ref="D615:D616"/>
    <mergeCell ref="F615:F616"/>
    <mergeCell ref="D612:D614"/>
    <mergeCell ref="B625:B626"/>
    <mergeCell ref="C625:C626"/>
    <mergeCell ref="D625:D626"/>
    <mergeCell ref="E625:E626"/>
    <mergeCell ref="G623:G624"/>
    <mergeCell ref="G625:G626"/>
    <mergeCell ref="F625:F626"/>
    <mergeCell ref="B627:B628"/>
    <mergeCell ref="C627:C628"/>
    <mergeCell ref="D627:D628"/>
    <mergeCell ref="B629:B630"/>
    <mergeCell ref="C629:C630"/>
    <mergeCell ref="D629:D630"/>
    <mergeCell ref="E627:E628"/>
    <mergeCell ref="E629:E630"/>
    <mergeCell ref="G627:G628"/>
    <mergeCell ref="G629:G630"/>
    <mergeCell ref="B631:B632"/>
    <mergeCell ref="C631:C632"/>
    <mergeCell ref="C633:C634"/>
    <mergeCell ref="E631:E632"/>
    <mergeCell ref="E633:E634"/>
    <mergeCell ref="C635:C636"/>
    <mergeCell ref="E635:E636"/>
    <mergeCell ref="C637:C638"/>
    <mergeCell ref="E637:E638"/>
    <mergeCell ref="C639:C640"/>
    <mergeCell ref="E639:E640"/>
    <mergeCell ref="C641:C642"/>
    <mergeCell ref="E641:E642"/>
    <mergeCell ref="C643:C644"/>
    <mergeCell ref="E643:E644"/>
    <mergeCell ref="C645:C646"/>
    <mergeCell ref="E645:E646"/>
    <mergeCell ref="B643:B644"/>
    <mergeCell ref="D643:D644"/>
    <mergeCell ref="B637:B638"/>
    <mergeCell ref="D637:D638"/>
    <mergeCell ref="B641:B642"/>
    <mergeCell ref="D641:D642"/>
    <mergeCell ref="B639:B640"/>
    <mergeCell ref="D639:D640"/>
    <mergeCell ref="B665:B666"/>
    <mergeCell ref="C665:C666"/>
    <mergeCell ref="D665:D666"/>
    <mergeCell ref="E665:E666"/>
    <mergeCell ref="B667:B668"/>
    <mergeCell ref="C667:C668"/>
    <mergeCell ref="D667:D668"/>
    <mergeCell ref="E667:E668"/>
    <mergeCell ref="G665:G666"/>
    <mergeCell ref="G667:G668"/>
    <mergeCell ref="B669:B670"/>
    <mergeCell ref="C669:C670"/>
    <mergeCell ref="D669:D670"/>
    <mergeCell ref="E669:E670"/>
    <mergeCell ref="B671:B672"/>
    <mergeCell ref="C671:C672"/>
    <mergeCell ref="D671:D672"/>
    <mergeCell ref="E671:E672"/>
    <mergeCell ref="G669:G670"/>
    <mergeCell ref="G671:G672"/>
    <mergeCell ref="B673:B674"/>
    <mergeCell ref="C673:C674"/>
    <mergeCell ref="D673:D674"/>
    <mergeCell ref="E673:E674"/>
    <mergeCell ref="G673:G674"/>
    <mergeCell ref="B675:B676"/>
    <mergeCell ref="C675:C676"/>
    <mergeCell ref="D675:D676"/>
    <mergeCell ref="E675:E676"/>
    <mergeCell ref="G675:G676"/>
    <mergeCell ref="B677:B678"/>
    <mergeCell ref="C677:C678"/>
    <mergeCell ref="D677:D678"/>
    <mergeCell ref="E677:E678"/>
    <mergeCell ref="G677:G678"/>
    <mergeCell ref="D679:D680"/>
    <mergeCell ref="B679:B680"/>
    <mergeCell ref="C679:C680"/>
    <mergeCell ref="E679:E680"/>
    <mergeCell ref="G679:G680"/>
    <mergeCell ref="B687:B688"/>
    <mergeCell ref="C687:C688"/>
    <mergeCell ref="D687:D688"/>
    <mergeCell ref="E687:E688"/>
    <mergeCell ref="F687:F688"/>
    <mergeCell ref="G687:G688"/>
    <mergeCell ref="G691:G693"/>
    <mergeCell ref="F691:F693"/>
    <mergeCell ref="E691:E693"/>
    <mergeCell ref="B691:B693"/>
    <mergeCell ref="C691:C693"/>
    <mergeCell ref="D691:D693"/>
    <mergeCell ref="B681:B682"/>
    <mergeCell ref="C681:C682"/>
    <mergeCell ref="D681:D682"/>
    <mergeCell ref="E681:E682"/>
    <mergeCell ref="B683:B684"/>
    <mergeCell ref="C683:C684"/>
    <mergeCell ref="D683:D684"/>
    <mergeCell ref="E683:E684"/>
    <mergeCell ref="B685:B686"/>
    <mergeCell ref="C685:C686"/>
    <mergeCell ref="D685:D686"/>
    <mergeCell ref="E685:E686"/>
    <mergeCell ref="F681:F682"/>
    <mergeCell ref="G681:G682"/>
    <mergeCell ref="F683:F684"/>
    <mergeCell ref="G683:G684"/>
    <mergeCell ref="F685:F686"/>
    <mergeCell ref="G685:G686"/>
    <mergeCell ref="B689:B690"/>
    <mergeCell ref="C689:C690"/>
    <mergeCell ref="B694:B695"/>
    <mergeCell ref="C694:C695"/>
    <mergeCell ref="D694:D695"/>
    <mergeCell ref="E694:E695"/>
    <mergeCell ref="G694:G695"/>
    <mergeCell ref="B696:B697"/>
    <mergeCell ref="C696:C697"/>
    <mergeCell ref="D696:D697"/>
    <mergeCell ref="E696:E697"/>
    <mergeCell ref="F696:F697"/>
    <mergeCell ref="G696:G697"/>
    <mergeCell ref="B698:B699"/>
    <mergeCell ref="C698:C699"/>
    <mergeCell ref="D698:D699"/>
    <mergeCell ref="E698:E699"/>
    <mergeCell ref="F698:F699"/>
    <mergeCell ref="G698:G699"/>
    <mergeCell ref="B700:B701"/>
    <mergeCell ref="C700:C701"/>
    <mergeCell ref="D700:D701"/>
    <mergeCell ref="E700:E701"/>
    <mergeCell ref="F700:F701"/>
    <mergeCell ref="G700:G701"/>
    <mergeCell ref="B702:B703"/>
    <mergeCell ref="C702:C703"/>
    <mergeCell ref="D702:D703"/>
    <mergeCell ref="E702:E703"/>
    <mergeCell ref="G702:G703"/>
    <mergeCell ref="B704:B705"/>
    <mergeCell ref="C704:C705"/>
    <mergeCell ref="D704:D705"/>
    <mergeCell ref="E704:E705"/>
    <mergeCell ref="G704:G705"/>
    <mergeCell ref="B706:B707"/>
    <mergeCell ref="C706:C707"/>
    <mergeCell ref="D706:D707"/>
    <mergeCell ref="E706:E707"/>
    <mergeCell ref="G706:G707"/>
    <mergeCell ref="B708:B709"/>
    <mergeCell ref="C708:C709"/>
    <mergeCell ref="D708:D709"/>
    <mergeCell ref="E708:E709"/>
    <mergeCell ref="G708:G709"/>
    <mergeCell ref="B710:B711"/>
    <mergeCell ref="C710:C711"/>
    <mergeCell ref="D710:D711"/>
    <mergeCell ref="E710:E711"/>
    <mergeCell ref="G710:G711"/>
    <mergeCell ref="B712:B713"/>
    <mergeCell ref="C712:C713"/>
    <mergeCell ref="D712:D713"/>
    <mergeCell ref="E712:E713"/>
    <mergeCell ref="G712:G713"/>
    <mergeCell ref="B714:B715"/>
    <mergeCell ref="C714:C715"/>
    <mergeCell ref="D714:D715"/>
    <mergeCell ref="E714:E715"/>
    <mergeCell ref="G714:G715"/>
    <mergeCell ref="B716:B717"/>
    <mergeCell ref="C716:C717"/>
    <mergeCell ref="D716:D717"/>
    <mergeCell ref="E716:E717"/>
    <mergeCell ref="G716:G717"/>
    <mergeCell ref="B718:B719"/>
    <mergeCell ref="C718:C719"/>
    <mergeCell ref="D718:D719"/>
    <mergeCell ref="E718:E719"/>
    <mergeCell ref="G718:G719"/>
    <mergeCell ref="B720:B721"/>
    <mergeCell ref="C720:C721"/>
    <mergeCell ref="D720:D721"/>
    <mergeCell ref="E720:E721"/>
    <mergeCell ref="F720:F721"/>
    <mergeCell ref="G720:G721"/>
    <mergeCell ref="B722:B723"/>
    <mergeCell ref="C722:C723"/>
    <mergeCell ref="E722:E723"/>
    <mergeCell ref="C724:C725"/>
    <mergeCell ref="E724:E725"/>
    <mergeCell ref="C726:C727"/>
    <mergeCell ref="E726:E727"/>
    <mergeCell ref="C728:C729"/>
    <mergeCell ref="E728:E729"/>
    <mergeCell ref="C730:C731"/>
    <mergeCell ref="E730:E731"/>
    <mergeCell ref="C732:C733"/>
    <mergeCell ref="E732:E733"/>
    <mergeCell ref="C734:C735"/>
    <mergeCell ref="E734:E735"/>
    <mergeCell ref="C736:C737"/>
    <mergeCell ref="E736:E737"/>
    <mergeCell ref="C738:C739"/>
    <mergeCell ref="E738:E739"/>
    <mergeCell ref="C740:C741"/>
    <mergeCell ref="E740:E741"/>
    <mergeCell ref="C742:C743"/>
    <mergeCell ref="E742:E743"/>
    <mergeCell ref="C744:C745"/>
    <mergeCell ref="E744:E745"/>
    <mergeCell ref="C746:C747"/>
    <mergeCell ref="E746:E747"/>
    <mergeCell ref="C748:C749"/>
    <mergeCell ref="E748:E749"/>
    <mergeCell ref="C750:C751"/>
    <mergeCell ref="E750:E751"/>
    <mergeCell ref="C752:C755"/>
    <mergeCell ref="E752:E755"/>
    <mergeCell ref="C756:C757"/>
    <mergeCell ref="E756:E757"/>
    <mergeCell ref="C758:C759"/>
    <mergeCell ref="E758:E759"/>
    <mergeCell ref="C760:C761"/>
    <mergeCell ref="E760:E761"/>
    <mergeCell ref="E774:E775"/>
    <mergeCell ref="C776:C777"/>
    <mergeCell ref="E776:E777"/>
    <mergeCell ref="C778:C779"/>
    <mergeCell ref="E778:E779"/>
    <mergeCell ref="C780:C781"/>
    <mergeCell ref="E780:E781"/>
    <mergeCell ref="C782:C783"/>
    <mergeCell ref="E782:E783"/>
    <mergeCell ref="C784:C785"/>
    <mergeCell ref="E784:E785"/>
    <mergeCell ref="C786:C787"/>
    <mergeCell ref="E786:E787"/>
    <mergeCell ref="C788:C789"/>
    <mergeCell ref="E788:E789"/>
    <mergeCell ref="C790:C791"/>
    <mergeCell ref="E790:E791"/>
    <mergeCell ref="C792:C793"/>
    <mergeCell ref="E792:E793"/>
    <mergeCell ref="C794:C795"/>
    <mergeCell ref="E794:E795"/>
    <mergeCell ref="C796:C797"/>
    <mergeCell ref="E796:E797"/>
    <mergeCell ref="C798:C799"/>
    <mergeCell ref="E798:E799"/>
    <mergeCell ref="C800:C801"/>
    <mergeCell ref="E800:E801"/>
    <mergeCell ref="C802:C803"/>
    <mergeCell ref="E802:E803"/>
    <mergeCell ref="C804:C805"/>
    <mergeCell ref="E804:E805"/>
    <mergeCell ref="C806:C807"/>
    <mergeCell ref="E806:E807"/>
    <mergeCell ref="C808:C809"/>
    <mergeCell ref="E808:E809"/>
    <mergeCell ref="C828:C829"/>
    <mergeCell ref="E828:E829"/>
    <mergeCell ref="C830:C831"/>
    <mergeCell ref="E830:E831"/>
    <mergeCell ref="C832:C833"/>
    <mergeCell ref="E832:E833"/>
    <mergeCell ref="C834:C835"/>
    <mergeCell ref="E834:E835"/>
    <mergeCell ref="C836:C837"/>
    <mergeCell ref="E836:E837"/>
    <mergeCell ref="C838:C839"/>
    <mergeCell ref="E838:E839"/>
    <mergeCell ref="C840:C841"/>
    <mergeCell ref="E840:E841"/>
    <mergeCell ref="C842:C843"/>
    <mergeCell ref="E842:E843"/>
    <mergeCell ref="B844:B845"/>
    <mergeCell ref="C844:C845"/>
    <mergeCell ref="E844:E845"/>
    <mergeCell ref="B846:B847"/>
    <mergeCell ref="C846:C847"/>
    <mergeCell ref="E846:E847"/>
    <mergeCell ref="B848:B849"/>
    <mergeCell ref="C848:C849"/>
    <mergeCell ref="D848:D849"/>
    <mergeCell ref="E848:E849"/>
    <mergeCell ref="F848:F849"/>
    <mergeCell ref="G848:G849"/>
    <mergeCell ref="C850:C851"/>
    <mergeCell ref="E850:E851"/>
    <mergeCell ref="C852:C853"/>
    <mergeCell ref="E852:E853"/>
    <mergeCell ref="C854:C855"/>
    <mergeCell ref="E854:E855"/>
    <mergeCell ref="C856:C857"/>
    <mergeCell ref="E856:E857"/>
    <mergeCell ref="B858:B859"/>
    <mergeCell ref="C858:C859"/>
    <mergeCell ref="E858:E859"/>
    <mergeCell ref="B860:B861"/>
    <mergeCell ref="C860:C861"/>
    <mergeCell ref="E860:E861"/>
    <mergeCell ref="C862:C863"/>
    <mergeCell ref="E862:E863"/>
    <mergeCell ref="C864:C865"/>
    <mergeCell ref="E864:E865"/>
    <mergeCell ref="C866:C867"/>
    <mergeCell ref="E866:E867"/>
    <mergeCell ref="C868:C869"/>
    <mergeCell ref="E868:E869"/>
    <mergeCell ref="B870:B871"/>
    <mergeCell ref="C870:C871"/>
    <mergeCell ref="E870:E871"/>
    <mergeCell ref="B876:B877"/>
    <mergeCell ref="C876:C877"/>
    <mergeCell ref="E876:E877"/>
    <mergeCell ref="B878:B879"/>
    <mergeCell ref="C878:C879"/>
    <mergeCell ref="D878:D879"/>
    <mergeCell ref="E878:E879"/>
    <mergeCell ref="B880:B881"/>
    <mergeCell ref="C880:C881"/>
    <mergeCell ref="D880:D881"/>
    <mergeCell ref="E880:E881"/>
    <mergeCell ref="B882:B883"/>
    <mergeCell ref="C882:C883"/>
    <mergeCell ref="D882:D883"/>
    <mergeCell ref="E882:E883"/>
    <mergeCell ref="B884:B885"/>
    <mergeCell ref="C884:C885"/>
    <mergeCell ref="D884:D885"/>
    <mergeCell ref="E884:E885"/>
    <mergeCell ref="D876:D877"/>
    <mergeCell ref="G892:G894"/>
    <mergeCell ref="F892:F894"/>
    <mergeCell ref="B886:B887"/>
    <mergeCell ref="C886:C887"/>
    <mergeCell ref="D886:D887"/>
    <mergeCell ref="E886:E887"/>
    <mergeCell ref="B888:B889"/>
    <mergeCell ref="C888:C889"/>
    <mergeCell ref="D888:D889"/>
    <mergeCell ref="E888:E889"/>
    <mergeCell ref="B890:B891"/>
    <mergeCell ref="C890:C891"/>
    <mergeCell ref="D890:D891"/>
    <mergeCell ref="E890:E891"/>
    <mergeCell ref="B892:B894"/>
    <mergeCell ref="C892:C894"/>
    <mergeCell ref="D892:D894"/>
    <mergeCell ref="E892:E894"/>
  </mergeCells>
  <hyperlinks>
    <hyperlink ref="X203" r:id="rId1"/>
    <hyperlink ref="X227" r:id="rId2"/>
    <hyperlink ref="X332" r:id="rId3"/>
  </hyperlinks>
  <printOptions horizontalCentered="1" verticalCentered="1"/>
  <pageMargins left="0.31496062992125984" right="0.31496062992125984" top="0.35433070866141736" bottom="0.35433070866141736" header="0.31496062992125984" footer="0.31496062992125984"/>
  <pageSetup paperSize="5" scale="40" orientation="landscape" horizontalDpi="4294967294" r:id="rId4"/>
  <ignoredErrors>
    <ignoredError sqref="U59" formula="1"/>
  </ignoredError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1er semestre 2023</vt:lpstr>
      <vt:lpstr>'1er semestre 2023'!Área_de_impresión</vt:lpstr>
      <vt:lpstr>'1er semestre 2023'!Títulos_a_imprimir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O_MonserratG</dc:creator>
  <cp:lastModifiedBy>FUnda</cp:lastModifiedBy>
  <dcterms:created xsi:type="dcterms:W3CDTF">2023-06-09T17:29:50Z</dcterms:created>
  <dcterms:modified xsi:type="dcterms:W3CDTF">2023-10-18T16:43:21Z</dcterms:modified>
</cp:coreProperties>
</file>